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480" windowHeight="9975" activeTab="0"/>
  </bookViews>
  <sheets>
    <sheet name="Resultatliste " sheetId="1" r:id="rId1"/>
    <sheet name="Lag" sheetId="2" r:id="rId2"/>
    <sheet name="Data innledende" sheetId="3" r:id="rId3"/>
    <sheet name="Data finale" sheetId="4" r:id="rId4"/>
  </sheets>
  <definedNames/>
  <calcPr fullCalcOnLoad="1"/>
</workbook>
</file>

<file path=xl/sharedStrings.xml><?xml version="1.0" encoding="utf-8"?>
<sst xmlns="http://schemas.openxmlformats.org/spreadsheetml/2006/main" count="288" uniqueCount="189">
  <si>
    <t>Resultatliste Norgesliga 3. runde</t>
  </si>
  <si>
    <t>Skytter1</t>
  </si>
  <si>
    <t>Skytter2</t>
  </si>
  <si>
    <t>Skytter3</t>
  </si>
  <si>
    <t>Skytter4</t>
  </si>
  <si>
    <t>Skytter5</t>
  </si>
  <si>
    <t>Innledende skyting</t>
  </si>
  <si>
    <t>Finale</t>
  </si>
  <si>
    <t>Skytter#</t>
  </si>
  <si>
    <t>Navn</t>
  </si>
  <si>
    <t>Serier</t>
  </si>
  <si>
    <t>Total</t>
  </si>
  <si>
    <t>Marius Røthe Bøen / Fredrikstad MSL</t>
  </si>
  <si>
    <t>(18*)</t>
  </si>
  <si>
    <t>Robin Berget / Oslo Østre Min. Skl</t>
  </si>
  <si>
    <t>(13*)</t>
  </si>
  <si>
    <t>(10*)</t>
  </si>
  <si>
    <t>Lag</t>
  </si>
  <si>
    <t>Lag nr</t>
  </si>
  <si>
    <t>Ant- skudd</t>
  </si>
  <si>
    <t>Snitt innledende</t>
  </si>
  <si>
    <t>Innledende
(snitt)</t>
  </si>
  <si>
    <t>Finale
(sum)</t>
  </si>
  <si>
    <t>Akershus kretslag</t>
  </si>
  <si>
    <t>MIR</t>
  </si>
  <si>
    <t>NTG Lillehammer</t>
  </si>
  <si>
    <t>OK</t>
  </si>
  <si>
    <t>RTT Midt-Norge</t>
  </si>
  <si>
    <t>RTT Oppland/Hedmark</t>
  </si>
  <si>
    <t>RTT Oslo/Akershus</t>
  </si>
  <si>
    <t>RTT Rogaland</t>
  </si>
  <si>
    <t>RTT Troms</t>
  </si>
  <si>
    <t>Østfold kretslag</t>
  </si>
  <si>
    <t>Siri Mortensen / Østre Romerriket</t>
  </si>
  <si>
    <t xml:space="preserve"> 97  96  96  99</t>
  </si>
  <si>
    <t>(24*)</t>
  </si>
  <si>
    <t>Britt Myrslett / Kalotten MSL</t>
  </si>
  <si>
    <t xml:space="preserve"> 94  95  95  95</t>
  </si>
  <si>
    <t>(16*)</t>
  </si>
  <si>
    <t>Lars O. Nygaard / Aasa MSL</t>
  </si>
  <si>
    <t xml:space="preserve"> 90  94  92  94</t>
  </si>
  <si>
    <t>(14*)</t>
  </si>
  <si>
    <t>Ronny Nilsen / Kalotten MSL</t>
  </si>
  <si>
    <t xml:space="preserve"> 82  79  87  84  89  87</t>
  </si>
  <si>
    <t>(5*)</t>
  </si>
  <si>
    <t>Monica Lillehagen / Aasa MSL</t>
  </si>
  <si>
    <t xml:space="preserve"> 90  96  97  92</t>
  </si>
  <si>
    <t>(15*)</t>
  </si>
  <si>
    <t>Ola Fosshaug / Oslo Østre Min. Skl</t>
  </si>
  <si>
    <t xml:space="preserve"> 91  95  93  97  96  96</t>
  </si>
  <si>
    <t>(20*)</t>
  </si>
  <si>
    <t>Henrik Tvengsberg / NTG Kongsvinger</t>
  </si>
  <si>
    <t xml:space="preserve"> 98  97  98  97  99  96</t>
  </si>
  <si>
    <t>(34*)</t>
  </si>
  <si>
    <t>Are Hansen / Krapfoss Sportskytterlag</t>
  </si>
  <si>
    <t xml:space="preserve"> 98 100  99  99  99 100</t>
  </si>
  <si>
    <t>(46*)</t>
  </si>
  <si>
    <t>Knut Trulsrud / Bærums Skl</t>
  </si>
  <si>
    <t xml:space="preserve"> 80  89  93  88</t>
  </si>
  <si>
    <t>Jan Bjerk / Borgen MSL</t>
  </si>
  <si>
    <t xml:space="preserve"> 91  92  28 </t>
  </si>
  <si>
    <t>(3*)</t>
  </si>
  <si>
    <t>Margarethe Lillehagen / Aasa MSL</t>
  </si>
  <si>
    <t xml:space="preserve">100  28 </t>
  </si>
  <si>
    <t>(8*)</t>
  </si>
  <si>
    <t>Anja Bangstad / Meråker Idrettsgymnas Rifle</t>
  </si>
  <si>
    <t xml:space="preserve"> 98 100  99  98</t>
  </si>
  <si>
    <t>Margrete Elden / Elverum Riflekl.</t>
  </si>
  <si>
    <t xml:space="preserve"> 99  97  98  99</t>
  </si>
  <si>
    <t>(28*)</t>
  </si>
  <si>
    <t>Konstanse Skøyen / Rælingen Miniatyr Skl</t>
  </si>
  <si>
    <t xml:space="preserve"> 95  96  96  98</t>
  </si>
  <si>
    <t>(19*)</t>
  </si>
  <si>
    <t>Simen Rostad / Fredrikstad MSL</t>
  </si>
  <si>
    <t xml:space="preserve"> 94  97  97  96  97  97</t>
  </si>
  <si>
    <t>(25*)</t>
  </si>
  <si>
    <t>Martin Lorentsen / Meråker Idrettsgymnas Rifle</t>
  </si>
  <si>
    <t xml:space="preserve"> 94  95  96  99  97  94</t>
  </si>
  <si>
    <t>(23*)</t>
  </si>
  <si>
    <t>Rikke Risø Hallset / NTG Lillehammer</t>
  </si>
  <si>
    <t xml:space="preserve"> 95  97  96  96</t>
  </si>
  <si>
    <t>Andrea Kirkevold / NTG Lillehammer</t>
  </si>
  <si>
    <t xml:space="preserve"> 97  91  97  97</t>
  </si>
  <si>
    <t>(17*)</t>
  </si>
  <si>
    <t>Ole Anders Hagen / NTG Lillehammer</t>
  </si>
  <si>
    <t xml:space="preserve"> 95  95  97  92  96  98</t>
  </si>
  <si>
    <t>Håkon Auran Christensen / Meråker Idrettsgymnas Rifle</t>
  </si>
  <si>
    <t xml:space="preserve"> 94  95  96  98  95  94</t>
  </si>
  <si>
    <t>(26*)</t>
  </si>
  <si>
    <t>Eline Skovli Utne / Krapfoss Sportskytterlag</t>
  </si>
  <si>
    <t xml:space="preserve"> 96  96  93  90</t>
  </si>
  <si>
    <t>TobiasBønnelykke / NTG Kongsvinger</t>
  </si>
  <si>
    <t xml:space="preserve"> 96  96  97  96  93  93</t>
  </si>
  <si>
    <t>Tobias Bergman / Krapfoss Sportskytterlag</t>
  </si>
  <si>
    <t xml:space="preserve"> 93 100  93  93  97  93</t>
  </si>
  <si>
    <t>(22*)</t>
  </si>
  <si>
    <t xml:space="preserve"> 92  97  95  95  95  94</t>
  </si>
  <si>
    <t>Jonas H Meum / Fredrikstad MSL</t>
  </si>
  <si>
    <t xml:space="preserve"> 88  93  93  94  93  94</t>
  </si>
  <si>
    <t>Lars Jørgen Rostad / Fredrikstad MSL</t>
  </si>
  <si>
    <t xml:space="preserve"> 90  91  94  95  92  93</t>
  </si>
  <si>
    <t>Karl Martin Aas Østby / Meråker Idrettsgymnas Rifle</t>
  </si>
  <si>
    <t xml:space="preserve"> 92  91  91  88  94  97</t>
  </si>
  <si>
    <t>Mariann Nielsen / Stavanger Min Skl</t>
  </si>
  <si>
    <t xml:space="preserve"> 92  99  96  98</t>
  </si>
  <si>
    <t>(21*)</t>
  </si>
  <si>
    <t>Gina Helstad / Meråker Idrettsgymnas Rifle</t>
  </si>
  <si>
    <t xml:space="preserve"> 99  97  98  98</t>
  </si>
  <si>
    <t>Jonas E Larsen / Hvaler Sportsskyttere</t>
  </si>
  <si>
    <t xml:space="preserve"> 97  98  98  97  95  98</t>
  </si>
  <si>
    <t>(36*)</t>
  </si>
  <si>
    <t>Knut Jørgen Brodahl / Fana SSL</t>
  </si>
  <si>
    <t xml:space="preserve"> 99  99  98  99  98  99</t>
  </si>
  <si>
    <t>(47*)</t>
  </si>
  <si>
    <t>Edel Vekve / Kalotten MSL</t>
  </si>
  <si>
    <t xml:space="preserve"> 88  89  91  92</t>
  </si>
  <si>
    <t>Marte Torvik / Meråker Idrettsgymnas Rifle</t>
  </si>
  <si>
    <t xml:space="preserve"> 98 100  98  97</t>
  </si>
  <si>
    <t>(29*)</t>
  </si>
  <si>
    <t>Herman Rummelhoff / Hvaler Sportsskyttere</t>
  </si>
  <si>
    <t xml:space="preserve"> 92  93  93  64</t>
  </si>
  <si>
    <t>Egil Olsen / Borgen MSL</t>
  </si>
  <si>
    <t xml:space="preserve"> 87  92  90 </t>
  </si>
  <si>
    <t>Daniel Sørli / NTG Kongsvinger</t>
  </si>
  <si>
    <t xml:space="preserve"> 90  92  92  93  92  92</t>
  </si>
  <si>
    <t>(12*)</t>
  </si>
  <si>
    <t>Jonas Ellefsen / Fredrikstad MSL</t>
  </si>
  <si>
    <t xml:space="preserve"> 91  93  88  93  18 </t>
  </si>
  <si>
    <t>(11*)</t>
  </si>
  <si>
    <t>Tobias Lilleås / NTG Lillehammer</t>
  </si>
  <si>
    <t xml:space="preserve"> 97  97  96   9 </t>
  </si>
  <si>
    <t>Daniel Tveiten Haig / Nordstrand Sportsskyttere</t>
  </si>
  <si>
    <t xml:space="preserve"> 97 100  97 100  98  99</t>
  </si>
  <si>
    <t>(45*)</t>
  </si>
  <si>
    <t>Maren Oline Nygaard / Aasa MSL</t>
  </si>
  <si>
    <t>100  95 100  98</t>
  </si>
  <si>
    <t>(27*)</t>
  </si>
  <si>
    <t>Marit Figenschau / Kalotten MSL</t>
  </si>
  <si>
    <t xml:space="preserve"> 92  90  88  89</t>
  </si>
  <si>
    <t>(6*)</t>
  </si>
  <si>
    <t>Gyda E. Olssen / Stange Sportsskyttere</t>
  </si>
  <si>
    <t xml:space="preserve"> 95  98 100  98</t>
  </si>
  <si>
    <t>Maja Cecilie Høgstrøm / Krapfoss Sportskytterlag</t>
  </si>
  <si>
    <t xml:space="preserve"> 95  97  92  96</t>
  </si>
  <si>
    <t>Sondre Westad / Nordstrand Sportsskyttere</t>
  </si>
  <si>
    <t xml:space="preserve"> 97  99  93  99  96  99</t>
  </si>
  <si>
    <t>(35*)</t>
  </si>
  <si>
    <t>Renate Skarpeid / Stavanger Min Skl</t>
  </si>
  <si>
    <t xml:space="preserve"> 99  98  98  97</t>
  </si>
  <si>
    <t>Henrik Olstad / Krapfoss Sportskytterlag</t>
  </si>
  <si>
    <t xml:space="preserve"> 94  92  90  94</t>
  </si>
  <si>
    <t>Daniel Jøndal Listou / Nittedal MSL</t>
  </si>
  <si>
    <t xml:space="preserve"> 97  98  96  98  95  99</t>
  </si>
  <si>
    <t>(31*)</t>
  </si>
  <si>
    <t>HalvorTh. Svendsen / Rælingen Miniatyr Skl</t>
  </si>
  <si>
    <t xml:space="preserve"> 98  96  98  97  99  98</t>
  </si>
  <si>
    <t>(32*)</t>
  </si>
  <si>
    <t>Christine Landrø Lind / Oslo Østre Min. Skl</t>
  </si>
  <si>
    <t xml:space="preserve"> 95  99  98  98</t>
  </si>
  <si>
    <t>Veronica Bjørkkjær / NTG Kongsvinger</t>
  </si>
  <si>
    <t xml:space="preserve"> 98  96 100  96</t>
  </si>
  <si>
    <t>Ann Cathrine Sverkmo / Steinkjer SSL</t>
  </si>
  <si>
    <t xml:space="preserve"> 96  97  99  95</t>
  </si>
  <si>
    <t>Endre Hagelund / Klepp MSL</t>
  </si>
  <si>
    <t xml:space="preserve"> 99  96  96  93  99  99</t>
  </si>
  <si>
    <t>(33*)</t>
  </si>
  <si>
    <t>Eirik Th. Svendsen / Rælingen Miniatyr Skl</t>
  </si>
  <si>
    <t xml:space="preserve"> 96  97 100  97  96  98</t>
  </si>
  <si>
    <t>Tor Erik Iversen / Kalotten MSL</t>
  </si>
  <si>
    <t xml:space="preserve"> 97  97  93  99  99  99</t>
  </si>
  <si>
    <t>Mali Torvik / Meråker Idrettsgymnas Rifle</t>
  </si>
  <si>
    <t xml:space="preserve"> 99  98  97  96</t>
  </si>
  <si>
    <t>Oddveig Kjøsnes / Østre Romerriket</t>
  </si>
  <si>
    <t xml:space="preserve"> 93  92  94  91</t>
  </si>
  <si>
    <t>Anders Hemmingby / NTG Lillehammer</t>
  </si>
  <si>
    <t xml:space="preserve"> 96  97  96  97  97  98</t>
  </si>
  <si>
    <t>Jan Tore Aarskog / NTG Lillehammer</t>
  </si>
  <si>
    <t xml:space="preserve"> 96  96  98  98  95  97</t>
  </si>
  <si>
    <t>Maria Helen L Reinnel / Krapfoss Sportskytterlag</t>
  </si>
  <si>
    <t>Amund Iversen / Hobøl MSL</t>
  </si>
  <si>
    <t xml:space="preserve"> 98  97  98  94  97  98</t>
  </si>
  <si>
    <t>Randi Breivik / Meråker Idrettsgymnas Rifle</t>
  </si>
  <si>
    <t xml:space="preserve"> 94  96  96  99</t>
  </si>
  <si>
    <t>Øyvind Solbrekken / NTG Lillehammer</t>
  </si>
  <si>
    <t xml:space="preserve"> 96  96  96  96  97  99</t>
  </si>
  <si>
    <t xml:space="preserve"> 97  99  94  96  97  96</t>
  </si>
  <si>
    <t>(30*)</t>
  </si>
  <si>
    <t>Åshild Solbrekken / NTG Lillehammer</t>
  </si>
  <si>
    <t xml:space="preserve"> 97  97  98  93</t>
  </si>
</sst>
</file>

<file path=xl/styles.xml><?xml version="1.0" encoding="utf-8"?>
<styleSheet xmlns="http://schemas.openxmlformats.org/spreadsheetml/2006/main">
  <numFmts count="24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"/>
    <numFmt numFmtId="179" formatCode="0.000000000"/>
  </numFmts>
  <fonts count="23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28"/>
      <color indexed="8"/>
      <name val="Calibri"/>
      <family val="2"/>
    </font>
    <font>
      <sz val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0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2" fillId="0" borderId="0" applyNumberFormat="0" applyFill="0" applyBorder="0" applyAlignment="0" applyProtection="0"/>
    <xf numFmtId="0" fontId="2" fillId="16" borderId="1" applyNumberFormat="0" applyAlignment="0" applyProtection="0"/>
    <xf numFmtId="0" fontId="3" fillId="3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7" borderId="1" applyNumberFormat="0" applyAlignment="0" applyProtection="0"/>
    <xf numFmtId="0" fontId="7" fillId="0" borderId="2" applyNumberFormat="0" applyFill="0" applyAlignment="0" applyProtection="0"/>
    <xf numFmtId="0" fontId="8" fillId="17" borderId="3" applyNumberFormat="0" applyAlignment="0" applyProtection="0"/>
    <xf numFmtId="0" fontId="0" fillId="18" borderId="4" applyNumberFormat="0" applyFont="0" applyAlignment="0" applyProtection="0"/>
    <xf numFmtId="0" fontId="9" fillId="19" borderId="0" applyNumberFormat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5" fillId="16" borderId="9" applyNumberFormat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7" fillId="0" borderId="0" xfId="0" applyFont="1" applyAlignment="1">
      <alignment/>
    </xf>
    <xf numFmtId="0" fontId="14" fillId="0" borderId="0" xfId="0" applyFont="1" applyAlignment="1">
      <alignment/>
    </xf>
    <xf numFmtId="0" fontId="0" fillId="18" borderId="0" xfId="0" applyFill="1" applyAlignment="1">
      <alignment/>
    </xf>
    <xf numFmtId="0" fontId="0" fillId="0" borderId="0" xfId="0" applyFont="1" applyAlignment="1">
      <alignment/>
    </xf>
    <xf numFmtId="0" fontId="19" fillId="0" borderId="0" xfId="0" applyFont="1" applyAlignment="1">
      <alignment/>
    </xf>
    <xf numFmtId="0" fontId="14" fillId="4" borderId="0" xfId="0" applyFont="1" applyFill="1" applyAlignment="1">
      <alignment/>
    </xf>
    <xf numFmtId="0" fontId="20" fillId="18" borderId="10" xfId="0" applyFont="1" applyFill="1" applyBorder="1" applyAlignment="1">
      <alignment/>
    </xf>
    <xf numFmtId="0" fontId="20" fillId="18" borderId="10" xfId="0" applyFont="1" applyFill="1" applyBorder="1" applyAlignment="1">
      <alignment wrapText="1"/>
    </xf>
    <xf numFmtId="0" fontId="0" fillId="0" borderId="0" xfId="0" applyAlignment="1">
      <alignment/>
    </xf>
    <xf numFmtId="177" fontId="19" fillId="0" borderId="0" xfId="0" applyNumberFormat="1" applyFont="1" applyAlignment="1">
      <alignment/>
    </xf>
    <xf numFmtId="177" fontId="0" fillId="0" borderId="0" xfId="0" applyNumberFormat="1" applyAlignment="1">
      <alignment/>
    </xf>
    <xf numFmtId="177" fontId="14" fillId="0" borderId="0" xfId="0" applyNumberFormat="1" applyFont="1" applyAlignment="1">
      <alignment/>
    </xf>
    <xf numFmtId="178" fontId="19" fillId="0" borderId="0" xfId="0" applyNumberFormat="1" applyFont="1" applyAlignment="1">
      <alignment/>
    </xf>
  </cellXfs>
  <cellStyles count="49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Kontrollcelle" xfId="41"/>
    <cellStyle name="Merknad" xfId="42"/>
    <cellStyle name="Nøytral" xfId="43"/>
    <cellStyle name="Overskrift 1" xfId="44"/>
    <cellStyle name="Overskrift 2" xfId="45"/>
    <cellStyle name="Overskrift 3" xfId="46"/>
    <cellStyle name="Overskrift 4" xfId="47"/>
    <cellStyle name="Percent" xfId="48"/>
    <cellStyle name="Tittel" xfId="49"/>
    <cellStyle name="Totalt" xfId="50"/>
    <cellStyle name="Comma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tabSelected="1" zoomScalePageLayoutView="0" workbookViewId="0" topLeftCell="B1">
      <selection activeCell="B2" sqref="B2"/>
    </sheetView>
  </sheetViews>
  <sheetFormatPr defaultColWidth="11.421875" defaultRowHeight="15"/>
  <cols>
    <col min="1" max="1" width="7.421875" style="0" hidden="1" customWidth="1"/>
    <col min="2" max="2" width="31.140625" style="0" customWidth="1"/>
    <col min="3" max="4" width="20.57421875" style="0" customWidth="1"/>
  </cols>
  <sheetData>
    <row r="1" ht="35.25">
      <c r="B1" s="1" t="s">
        <v>0</v>
      </c>
    </row>
    <row r="3" spans="1:4" ht="37.5" customHeight="1" thickBot="1">
      <c r="A3" s="3" t="s">
        <v>18</v>
      </c>
      <c r="B3" s="7" t="s">
        <v>17</v>
      </c>
      <c r="C3" s="8" t="s">
        <v>21</v>
      </c>
      <c r="D3" s="8" t="s">
        <v>22</v>
      </c>
    </row>
    <row r="4" spans="1:4" ht="18">
      <c r="A4">
        <v>4</v>
      </c>
      <c r="B4" s="5" t="str">
        <f>VLOOKUP(A4,Lag!A:B,2,FALSE)</f>
        <v>RTT Midt-Norge</v>
      </c>
      <c r="C4" s="10">
        <f>VLOOKUP(A4,Lag!A:H,8,FALSE)</f>
        <v>9.708333333333334</v>
      </c>
      <c r="D4" s="13">
        <f>VLOOKUP(A4,Lag!A:G,7,FALSE)</f>
        <v>508</v>
      </c>
    </row>
    <row r="5" spans="1:4" ht="18">
      <c r="A5">
        <v>7</v>
      </c>
      <c r="B5" s="5" t="str">
        <f>VLOOKUP(A5,Lag!A:B,2,FALSE)</f>
        <v>RTT Rogaland</v>
      </c>
      <c r="C5" s="10">
        <f>VLOOKUP(A5,Lag!A:H,8,FALSE)</f>
        <v>9.754166666666666</v>
      </c>
      <c r="D5" s="13">
        <f>VLOOKUP(A5,Lag!A:G,7,FALSE)</f>
        <v>506.7</v>
      </c>
    </row>
    <row r="6" spans="1:4" ht="18">
      <c r="A6">
        <v>6</v>
      </c>
      <c r="B6" s="5" t="str">
        <f>VLOOKUP(A6,Lag!A:B,2,FALSE)</f>
        <v>RTT Oslo/Akershus</v>
      </c>
      <c r="C6" s="10">
        <f>VLOOKUP(A6,Lag!A:H,8,FALSE)</f>
        <v>9.735714285714286</v>
      </c>
      <c r="D6" s="13">
        <f>VLOOKUP(A6,Lag!A:G,7,FALSE)</f>
        <v>506.1</v>
      </c>
    </row>
    <row r="7" spans="1:4" ht="18">
      <c r="A7">
        <v>3</v>
      </c>
      <c r="B7" s="5" t="str">
        <f>VLOOKUP(A7,Lag!A:B,2,FALSE)</f>
        <v>NTG Lillehammer</v>
      </c>
      <c r="C7" s="10">
        <f>VLOOKUP(A7,Lag!A:H,8,FALSE)</f>
        <v>9.646153846153846</v>
      </c>
      <c r="D7" s="5">
        <f>VLOOKUP(A7,Lag!A:G,7,FALSE)</f>
        <v>0</v>
      </c>
    </row>
    <row r="8" spans="1:4" ht="18">
      <c r="A8">
        <v>1</v>
      </c>
      <c r="B8" s="5" t="str">
        <f>VLOOKUP(A8,Lag!A:B,2,FALSE)</f>
        <v>Akershus kretslag</v>
      </c>
      <c r="C8" s="10">
        <f>VLOOKUP(A8,Lag!A:H,8,FALSE)</f>
        <v>9.6375</v>
      </c>
      <c r="D8" s="5">
        <f>VLOOKUP(A8,Lag!A:G,7,FALSE)</f>
        <v>0</v>
      </c>
    </row>
    <row r="9" spans="1:4" ht="18">
      <c r="A9">
        <v>5</v>
      </c>
      <c r="B9" s="5" t="str">
        <f>VLOOKUP(A9,Lag!A:B,2,FALSE)</f>
        <v>RTT Oppland/Hedmark</v>
      </c>
      <c r="C9" s="10">
        <f>VLOOKUP(A9,Lag!A:H,8,FALSE)</f>
        <v>9.61</v>
      </c>
      <c r="D9" s="5">
        <f>VLOOKUP(A9,Lag!A:G,7,FALSE)</f>
        <v>0</v>
      </c>
    </row>
    <row r="10" spans="1:4" ht="18">
      <c r="A10">
        <v>2</v>
      </c>
      <c r="B10" s="5" t="str">
        <f>VLOOKUP(A10,Lag!A:B,2,FALSE)</f>
        <v>MIR</v>
      </c>
      <c r="C10" s="10">
        <f>VLOOKUP(A10,Lag!A:H,8,FALSE)</f>
        <v>9.5625</v>
      </c>
      <c r="D10" s="5">
        <f>VLOOKUP(A10,Lag!A:G,7,FALSE)</f>
        <v>0</v>
      </c>
    </row>
    <row r="11" spans="1:4" ht="18">
      <c r="A11">
        <v>9</v>
      </c>
      <c r="B11" s="5" t="str">
        <f>VLOOKUP(A11,Lag!A:B,2,FALSE)</f>
        <v>Østfold kretslag</v>
      </c>
      <c r="C11" s="10">
        <f>VLOOKUP(A11,Lag!A:H,8,FALSE)</f>
        <v>9.51923076923077</v>
      </c>
      <c r="D11" s="5">
        <f>VLOOKUP(A11,Lag!A:G,7,FALSE)</f>
        <v>0</v>
      </c>
    </row>
    <row r="12" spans="1:4" ht="18">
      <c r="A12">
        <v>8</v>
      </c>
      <c r="B12" s="5" t="str">
        <f>VLOOKUP(A12,Lag!A:B,2,FALSE)</f>
        <v>RTT Troms</v>
      </c>
      <c r="C12" s="10">
        <f>VLOOKUP(A12,Lag!A:H,8,FALSE)</f>
        <v>9.125</v>
      </c>
      <c r="D12" s="5">
        <f>VLOOKUP(A12,Lag!A:G,7,FALSE)</f>
        <v>0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64"/>
  <sheetViews>
    <sheetView zoomScale="75" zoomScaleNormal="75" zoomScalePageLayoutView="0" workbookViewId="0" topLeftCell="B1">
      <pane ySplit="2" topLeftCell="BM34" activePane="bottomLeft" state="frozen"/>
      <selection pane="topLeft" activeCell="A1" sqref="A1"/>
      <selection pane="bottomLeft" activeCell="H59" sqref="H59"/>
    </sheetView>
  </sheetViews>
  <sheetFormatPr defaultColWidth="11.421875" defaultRowHeight="15"/>
  <cols>
    <col min="1" max="1" width="6.140625" style="0" hidden="1" customWidth="1"/>
    <col min="2" max="2" width="25.57421875" style="0" customWidth="1"/>
    <col min="3" max="3" width="8.28125" style="0" hidden="1" customWidth="1"/>
    <col min="4" max="4" width="41.8515625" style="0" customWidth="1"/>
    <col min="5" max="5" width="18.00390625" style="0" customWidth="1"/>
    <col min="6" max="6" width="18.7109375" style="0" customWidth="1"/>
    <col min="8" max="8" width="15.8515625" style="0" customWidth="1"/>
  </cols>
  <sheetData>
    <row r="2" spans="1:8" ht="15">
      <c r="A2" t="s">
        <v>18</v>
      </c>
      <c r="C2" s="6" t="s">
        <v>8</v>
      </c>
      <c r="D2" s="6" t="s">
        <v>9</v>
      </c>
      <c r="E2" s="6" t="s">
        <v>19</v>
      </c>
      <c r="F2" s="6" t="s">
        <v>6</v>
      </c>
      <c r="G2" s="6" t="s">
        <v>7</v>
      </c>
      <c r="H2" s="6" t="s">
        <v>20</v>
      </c>
    </row>
    <row r="3" spans="1:8" ht="15">
      <c r="A3">
        <v>1</v>
      </c>
      <c r="B3" s="2" t="s">
        <v>23</v>
      </c>
      <c r="C3" s="2" t="s">
        <v>26</v>
      </c>
      <c r="D3" s="2"/>
      <c r="E3" s="2">
        <f>SUM(E4:E8)</f>
        <v>240</v>
      </c>
      <c r="F3" s="2">
        <f>SUM(F4:F8)</f>
        <v>2313</v>
      </c>
      <c r="G3" s="2">
        <f>SUM(G4:G8)</f>
        <v>0</v>
      </c>
      <c r="H3" s="12">
        <f aca="true" t="shared" si="0" ref="H3:H8">F3/E3</f>
        <v>9.6375</v>
      </c>
    </row>
    <row r="4" spans="2:8" ht="14.25">
      <c r="B4" t="s">
        <v>1</v>
      </c>
      <c r="C4">
        <v>10</v>
      </c>
      <c r="D4" t="str">
        <f>VLOOKUP(C4,'Data innledende'!A:B,2,FALSE)</f>
        <v>Siri Mortensen / Østre Romerriket</v>
      </c>
      <c r="E4">
        <f>IF(F4&gt;400,60,40)</f>
        <v>40</v>
      </c>
      <c r="F4">
        <f>VLOOKUP(C4,'Data innledende'!A:D,4,FALSE)</f>
        <v>388</v>
      </c>
      <c r="G4">
        <v>0</v>
      </c>
      <c r="H4" s="11">
        <f t="shared" si="0"/>
        <v>9.7</v>
      </c>
    </row>
    <row r="5" spans="2:8" ht="14.25">
      <c r="B5" t="s">
        <v>2</v>
      </c>
      <c r="C5">
        <v>19</v>
      </c>
      <c r="D5" t="str">
        <f>VLOOKUP(C5,'Data innledende'!A:B,2,FALSE)</f>
        <v>Oddveig Kjøsnes / Østre Romerriket</v>
      </c>
      <c r="E5">
        <f>IF(F5&gt;400,60,40)</f>
        <v>40</v>
      </c>
      <c r="F5">
        <f>VLOOKUP(C5,'Data innledende'!A:D,4,FALSE)</f>
        <v>370</v>
      </c>
      <c r="G5">
        <v>0</v>
      </c>
      <c r="H5" s="11">
        <f t="shared" si="0"/>
        <v>9.25</v>
      </c>
    </row>
    <row r="6" spans="2:8" ht="14.25">
      <c r="B6" t="s">
        <v>3</v>
      </c>
      <c r="C6">
        <v>35</v>
      </c>
      <c r="D6" t="str">
        <f>VLOOKUP(C6,'Data innledende'!A:B,2,FALSE)</f>
        <v>HalvorTh. Svendsen / Rælingen Miniatyr Skl</v>
      </c>
      <c r="E6">
        <f>IF(F6&gt;400,60,40)</f>
        <v>60</v>
      </c>
      <c r="F6">
        <f>VLOOKUP(C6,'Data innledende'!A:D,4,FALSE)</f>
        <v>586</v>
      </c>
      <c r="G6">
        <v>0</v>
      </c>
      <c r="H6" s="11">
        <f t="shared" si="0"/>
        <v>9.766666666666667</v>
      </c>
    </row>
    <row r="7" spans="2:8" ht="14.25">
      <c r="B7" t="s">
        <v>4</v>
      </c>
      <c r="C7">
        <v>44</v>
      </c>
      <c r="D7" t="str">
        <f>VLOOKUP(C7,'Data innledende'!A:B,2,FALSE)</f>
        <v>Eirik Th. Svendsen / Rælingen Miniatyr Skl</v>
      </c>
      <c r="E7">
        <f>IF(F7&gt;400,60,40)</f>
        <v>60</v>
      </c>
      <c r="F7">
        <f>VLOOKUP(C7,'Data innledende'!A:D,4,FALSE)</f>
        <v>584</v>
      </c>
      <c r="G7">
        <v>0</v>
      </c>
      <c r="H7" s="11">
        <f t="shared" si="0"/>
        <v>9.733333333333333</v>
      </c>
    </row>
    <row r="8" spans="2:8" ht="14.25">
      <c r="B8" t="s">
        <v>5</v>
      </c>
      <c r="C8">
        <v>47</v>
      </c>
      <c r="D8" t="str">
        <f>VLOOKUP(C8,'Data innledende'!A:B,2,FALSE)</f>
        <v>Konstanse Skøyen / Rælingen Miniatyr Skl</v>
      </c>
      <c r="E8">
        <f>IF(F8&gt;400,60,40)</f>
        <v>40</v>
      </c>
      <c r="F8">
        <f>VLOOKUP(C8,'Data innledende'!A:D,4,FALSE)</f>
        <v>385</v>
      </c>
      <c r="G8">
        <v>0</v>
      </c>
      <c r="H8" s="11">
        <f t="shared" si="0"/>
        <v>9.625</v>
      </c>
    </row>
    <row r="9" ht="14.25">
      <c r="H9" s="11"/>
    </row>
    <row r="10" spans="1:8" ht="15">
      <c r="A10">
        <v>2</v>
      </c>
      <c r="B10" s="2" t="s">
        <v>24</v>
      </c>
      <c r="C10" s="2" t="s">
        <v>26</v>
      </c>
      <c r="D10" s="2"/>
      <c r="E10" s="2">
        <f>SUM(E11:E15)</f>
        <v>240</v>
      </c>
      <c r="F10" s="2">
        <f>SUM(F11:F15)</f>
        <v>2295</v>
      </c>
      <c r="G10" s="2">
        <f>SUM(G11:G15)</f>
        <v>0</v>
      </c>
      <c r="H10" s="12">
        <f aca="true" t="shared" si="1" ref="H10:H15">F10/E10</f>
        <v>9.5625</v>
      </c>
    </row>
    <row r="11" spans="2:8" ht="14.25">
      <c r="B11" t="s">
        <v>1</v>
      </c>
      <c r="C11">
        <v>8</v>
      </c>
      <c r="D11" t="str">
        <f>VLOOKUP(C11,'Data innledende'!A:B,2,FALSE)</f>
        <v>Anja Bangstad / Meråker Idrettsgymnas Rifle</v>
      </c>
      <c r="E11">
        <f>IF(F11&gt;400,60,40)</f>
        <v>40</v>
      </c>
      <c r="F11">
        <f>VLOOKUP(C11,'Data innledende'!A:D,4,FALSE)</f>
        <v>395</v>
      </c>
      <c r="G11">
        <v>0</v>
      </c>
      <c r="H11" s="11">
        <f t="shared" si="1"/>
        <v>9.875</v>
      </c>
    </row>
    <row r="12" spans="2:8" ht="14.25">
      <c r="B12" t="s">
        <v>2</v>
      </c>
      <c r="C12">
        <v>17</v>
      </c>
      <c r="D12" t="str">
        <f>VLOOKUP(C12,'Data innledende'!A:B,2,FALSE)</f>
        <v>Mali Torvik / Meråker Idrettsgymnas Rifle</v>
      </c>
      <c r="E12">
        <f>IF(F12&gt;400,60,40)</f>
        <v>40</v>
      </c>
      <c r="F12">
        <f>VLOOKUP(C12,'Data innledende'!A:D,4,FALSE)</f>
        <v>390</v>
      </c>
      <c r="G12">
        <v>0</v>
      </c>
      <c r="H12" s="11">
        <f t="shared" si="1"/>
        <v>9.75</v>
      </c>
    </row>
    <row r="13" spans="2:8" ht="14.25">
      <c r="B13" t="s">
        <v>3</v>
      </c>
      <c r="C13">
        <v>26</v>
      </c>
      <c r="D13" t="str">
        <f>VLOOKUP(C13,'Data innledende'!A:B,2,FALSE)</f>
        <v>Randi Breivik / Meråker Idrettsgymnas Rifle</v>
      </c>
      <c r="E13">
        <f>IF(F13&gt;400,60,40)</f>
        <v>40</v>
      </c>
      <c r="F13">
        <f>VLOOKUP(C13,'Data innledende'!A:D,4,FALSE)</f>
        <v>385</v>
      </c>
      <c r="G13">
        <v>0</v>
      </c>
      <c r="H13" s="11">
        <f t="shared" si="1"/>
        <v>9.625</v>
      </c>
    </row>
    <row r="14" spans="2:8" ht="14.25">
      <c r="B14" t="s">
        <v>4</v>
      </c>
      <c r="C14">
        <v>33</v>
      </c>
      <c r="D14" t="str">
        <f>VLOOKUP(C14,'Data innledende'!A:B,2,FALSE)</f>
        <v>Håkon Auran Christensen / Meråker Idrettsgymnas Rifle</v>
      </c>
      <c r="E14">
        <f>IF(F14&gt;400,60,40)</f>
        <v>60</v>
      </c>
      <c r="F14">
        <f>VLOOKUP(C14,'Data innledende'!A:D,4,FALSE)</f>
        <v>572</v>
      </c>
      <c r="G14">
        <v>0</v>
      </c>
      <c r="H14" s="11">
        <f t="shared" si="1"/>
        <v>9.533333333333333</v>
      </c>
    </row>
    <row r="15" spans="2:8" ht="14.25">
      <c r="B15" t="s">
        <v>5</v>
      </c>
      <c r="C15">
        <v>42</v>
      </c>
      <c r="D15" t="str">
        <f>VLOOKUP(C15,'Data innledende'!A:B,2,FALSE)</f>
        <v>Karl Martin Aas Østby / Meråker Idrettsgymnas Rifle</v>
      </c>
      <c r="E15">
        <f>IF(F15&gt;400,60,40)</f>
        <v>60</v>
      </c>
      <c r="F15">
        <f>VLOOKUP(C15,'Data innledende'!A:D,4,FALSE)</f>
        <v>553</v>
      </c>
      <c r="G15">
        <v>0</v>
      </c>
      <c r="H15" s="11">
        <f t="shared" si="1"/>
        <v>9.216666666666667</v>
      </c>
    </row>
    <row r="16" ht="14.25">
      <c r="H16" s="11"/>
    </row>
    <row r="17" spans="1:8" ht="15">
      <c r="A17">
        <v>3</v>
      </c>
      <c r="B17" s="2" t="s">
        <v>25</v>
      </c>
      <c r="C17" s="2" t="s">
        <v>26</v>
      </c>
      <c r="D17" s="2"/>
      <c r="E17" s="2">
        <f>SUM(E18:E22)</f>
        <v>260</v>
      </c>
      <c r="F17" s="2">
        <f>SUM(F18:F22)</f>
        <v>2508</v>
      </c>
      <c r="G17" s="2">
        <f>SUM(G18:G22)</f>
        <v>0</v>
      </c>
      <c r="H17" s="12">
        <f aca="true" t="shared" si="2" ref="H17:H22">F17/E17</f>
        <v>9.646153846153846</v>
      </c>
    </row>
    <row r="18" spans="2:8" ht="14.25">
      <c r="B18" t="s">
        <v>1</v>
      </c>
      <c r="C18">
        <v>12</v>
      </c>
      <c r="D18" t="str">
        <f>VLOOKUP(C18,'Data innledende'!A:B,2,FALSE)</f>
        <v>Jan Tore Aarskog / NTG Lillehammer</v>
      </c>
      <c r="E18">
        <f>IF(F18&gt;400,60,40)</f>
        <v>60</v>
      </c>
      <c r="F18">
        <f>VLOOKUP(C18,'Data innledende'!A:D,4,FALSE)</f>
        <v>580</v>
      </c>
      <c r="G18">
        <v>0</v>
      </c>
      <c r="H18" s="11">
        <f t="shared" si="2"/>
        <v>9.666666666666666</v>
      </c>
    </row>
    <row r="19" spans="2:8" ht="14.25">
      <c r="B19" t="s">
        <v>2</v>
      </c>
      <c r="C19">
        <v>21</v>
      </c>
      <c r="D19" t="str">
        <f>VLOOKUP(C19,'Data innledende'!A:B,2,FALSE)</f>
        <v>Anders Hemmingby / NTG Lillehammer</v>
      </c>
      <c r="E19">
        <f>IF(F19&gt;400,60,40)</f>
        <v>60</v>
      </c>
      <c r="F19">
        <f>VLOOKUP(C19,'Data innledende'!A:D,4,FALSE)</f>
        <v>581</v>
      </c>
      <c r="G19">
        <v>0</v>
      </c>
      <c r="H19" s="11">
        <f t="shared" si="2"/>
        <v>9.683333333333334</v>
      </c>
    </row>
    <row r="20" spans="2:8" ht="14.25">
      <c r="B20" t="s">
        <v>3</v>
      </c>
      <c r="C20">
        <v>29</v>
      </c>
      <c r="D20" t="str">
        <f>VLOOKUP(C20,'Data innledende'!A:B,2,FALSE)</f>
        <v>Øyvind Solbrekken / NTG Lillehammer</v>
      </c>
      <c r="E20">
        <f>IF(F20&gt;400,60,40)</f>
        <v>60</v>
      </c>
      <c r="F20">
        <f>VLOOKUP(C20,'Data innledende'!A:D,4,FALSE)</f>
        <v>580</v>
      </c>
      <c r="G20">
        <v>0</v>
      </c>
      <c r="H20" s="11">
        <f t="shared" si="2"/>
        <v>9.666666666666666</v>
      </c>
    </row>
    <row r="21" spans="2:8" ht="14.25">
      <c r="B21" t="s">
        <v>4</v>
      </c>
      <c r="C21">
        <v>37</v>
      </c>
      <c r="D21" t="str">
        <f>VLOOKUP(C21,'Data innledende'!A:B,2,FALSE)</f>
        <v>Åshild Solbrekken / NTG Lillehammer</v>
      </c>
      <c r="E21">
        <f>IF(F21&gt;400,60,40)</f>
        <v>40</v>
      </c>
      <c r="F21">
        <f>VLOOKUP(C21,'Data innledende'!A:D,4,FALSE)</f>
        <v>385</v>
      </c>
      <c r="G21">
        <v>0</v>
      </c>
      <c r="H21" s="11">
        <f t="shared" si="2"/>
        <v>9.625</v>
      </c>
    </row>
    <row r="22" spans="2:8" ht="14.25">
      <c r="B22" t="s">
        <v>5</v>
      </c>
      <c r="C22">
        <v>46</v>
      </c>
      <c r="D22" t="str">
        <f>VLOOKUP(C22,'Data innledende'!A:B,2,FALSE)</f>
        <v>Andrea Kirkevold / NTG Lillehammer</v>
      </c>
      <c r="E22">
        <f>IF(F22&gt;400,60,40)</f>
        <v>40</v>
      </c>
      <c r="F22">
        <f>VLOOKUP(C22,'Data innledende'!A:D,4,FALSE)</f>
        <v>382</v>
      </c>
      <c r="G22">
        <v>0</v>
      </c>
      <c r="H22" s="11">
        <f t="shared" si="2"/>
        <v>9.55</v>
      </c>
    </row>
    <row r="23" ht="14.25">
      <c r="H23" s="11"/>
    </row>
    <row r="24" spans="1:8" ht="15">
      <c r="A24">
        <v>4</v>
      </c>
      <c r="B24" s="2" t="s">
        <v>27</v>
      </c>
      <c r="C24" s="2" t="s">
        <v>26</v>
      </c>
      <c r="D24" s="2"/>
      <c r="E24" s="2">
        <f>SUM(E25:E29)</f>
        <v>240</v>
      </c>
      <c r="F24" s="2">
        <f>SUM(F25:F29)</f>
        <v>2330</v>
      </c>
      <c r="G24" s="2">
        <f>SUM(G25:G29)</f>
        <v>508</v>
      </c>
      <c r="H24" s="12">
        <f aca="true" t="shared" si="3" ref="H24:H29">F24/E24</f>
        <v>9.708333333333334</v>
      </c>
    </row>
    <row r="25" spans="2:8" ht="14.25">
      <c r="B25" t="s">
        <v>1</v>
      </c>
      <c r="C25">
        <v>5</v>
      </c>
      <c r="D25" t="str">
        <f>VLOOKUP(C25,'Data innledende'!A:B,2,FALSE)</f>
        <v>Marte Torvik / Meråker Idrettsgymnas Rifle</v>
      </c>
      <c r="E25">
        <f>IF(F25&gt;400,60,40)</f>
        <v>40</v>
      </c>
      <c r="F25">
        <f>VLOOKUP(C25,'Data innledende'!A:D,4,FALSE)</f>
        <v>393</v>
      </c>
      <c r="G25">
        <f>VLOOKUP(C25,'Data finale'!A:C,3,FALSE)</f>
        <v>102.4</v>
      </c>
      <c r="H25" s="11">
        <f t="shared" si="3"/>
        <v>9.825</v>
      </c>
    </row>
    <row r="26" spans="2:8" ht="14.25">
      <c r="B26" t="s">
        <v>2</v>
      </c>
      <c r="C26">
        <v>14</v>
      </c>
      <c r="D26" t="str">
        <f>VLOOKUP(C26,'Data innledende'!A:B,2,FALSE)</f>
        <v>Gina Helstad / Meråker Idrettsgymnas Rifle</v>
      </c>
      <c r="E26">
        <f>IF(F26&gt;400,60,40)</f>
        <v>40</v>
      </c>
      <c r="F26">
        <f>VLOOKUP(C26,'Data innledende'!A:D,4,FALSE)</f>
        <v>392</v>
      </c>
      <c r="G26">
        <f>VLOOKUP(C26,'Data finale'!A:C,3,FALSE)</f>
        <v>103.3</v>
      </c>
      <c r="H26" s="11">
        <f t="shared" si="3"/>
        <v>9.8</v>
      </c>
    </row>
    <row r="27" spans="2:8" ht="14.25">
      <c r="B27" t="s">
        <v>3</v>
      </c>
      <c r="C27">
        <v>23</v>
      </c>
      <c r="D27" t="str">
        <f>VLOOKUP(C27,'Data innledende'!A:B,2,FALSE)</f>
        <v>Ann Cathrine Sverkmo / Steinkjer SSL</v>
      </c>
      <c r="E27">
        <f>IF(F27&gt;400,60,40)</f>
        <v>40</v>
      </c>
      <c r="F27">
        <f>VLOOKUP(C27,'Data innledende'!A:D,4,FALSE)</f>
        <v>387</v>
      </c>
      <c r="G27">
        <f>VLOOKUP(C27,'Data finale'!A:C,3,FALSE)</f>
        <v>102</v>
      </c>
      <c r="H27" s="11">
        <f t="shared" si="3"/>
        <v>9.675</v>
      </c>
    </row>
    <row r="28" spans="2:8" ht="14.25">
      <c r="B28" t="s">
        <v>4</v>
      </c>
      <c r="C28">
        <v>2</v>
      </c>
      <c r="D28" t="str">
        <f>VLOOKUP(C28,'Data innledende'!A:B,2,FALSE)</f>
        <v>Jonas E Larsen / Hvaler Sportsskyttere</v>
      </c>
      <c r="E28">
        <f>IF(F28&gt;400,60,40)</f>
        <v>60</v>
      </c>
      <c r="F28">
        <f>VLOOKUP(C28,'Data innledende'!A:D,4,FALSE)</f>
        <v>583</v>
      </c>
      <c r="G28">
        <f>VLOOKUP(C28,'Data finale'!A:C,3,FALSE)</f>
        <v>100.4</v>
      </c>
      <c r="H28" s="11">
        <f t="shared" si="3"/>
        <v>9.716666666666667</v>
      </c>
    </row>
    <row r="29" spans="2:8" ht="14.25">
      <c r="B29" t="s">
        <v>5</v>
      </c>
      <c r="C29">
        <v>43</v>
      </c>
      <c r="D29" t="str">
        <f>VLOOKUP(C29,'Data innledende'!A:B,2,FALSE)</f>
        <v>Martin Lorentsen / Meråker Idrettsgymnas Rifle</v>
      </c>
      <c r="E29">
        <f>IF(F29&gt;400,60,40)</f>
        <v>60</v>
      </c>
      <c r="F29">
        <f>VLOOKUP(C29,'Data innledende'!A:D,4,FALSE)</f>
        <v>575</v>
      </c>
      <c r="G29">
        <f>VLOOKUP(C29,'Data finale'!A:C,3,FALSE)</f>
        <v>99.9</v>
      </c>
      <c r="H29" s="11">
        <f t="shared" si="3"/>
        <v>9.583333333333334</v>
      </c>
    </row>
    <row r="30" ht="14.25">
      <c r="H30" s="11"/>
    </row>
    <row r="31" spans="1:8" ht="15">
      <c r="A31">
        <v>5</v>
      </c>
      <c r="B31" s="2" t="s">
        <v>28</v>
      </c>
      <c r="C31" s="2"/>
      <c r="D31" s="2"/>
      <c r="E31" s="2">
        <f>SUM(E32:E36)</f>
        <v>200</v>
      </c>
      <c r="F31" s="2">
        <f>SUM(F32:F36)</f>
        <v>1922</v>
      </c>
      <c r="G31" s="2">
        <f>SUM(G32:G36)</f>
        <v>0</v>
      </c>
      <c r="H31" s="12">
        <f aca="true" t="shared" si="4" ref="H31:H36">F31/E31</f>
        <v>9.61</v>
      </c>
    </row>
    <row r="32" spans="2:8" ht="14.25">
      <c r="B32" t="s">
        <v>1</v>
      </c>
      <c r="C32">
        <v>39</v>
      </c>
      <c r="D32" t="str">
        <f>VLOOKUP(C32,'Data innledende'!A:B,2,FALSE)</f>
        <v>Monica Lillehagen / Aasa MSL</v>
      </c>
      <c r="E32">
        <f>IF(F32&gt;400,60,40)</f>
        <v>40</v>
      </c>
      <c r="F32">
        <f>VLOOKUP(C32,'Data innledende'!A:D,4,FALSE)</f>
        <v>375</v>
      </c>
      <c r="G32">
        <v>0</v>
      </c>
      <c r="H32" s="11">
        <f t="shared" si="4"/>
        <v>9.375</v>
      </c>
    </row>
    <row r="33" spans="2:8" ht="14.25">
      <c r="B33" t="s">
        <v>2</v>
      </c>
      <c r="C33">
        <v>18</v>
      </c>
      <c r="D33" t="str">
        <f>VLOOKUP(C33,'Data innledende'!A:B,2,FALSE)</f>
        <v>Maren Oline Nygaard / Aasa MSL</v>
      </c>
      <c r="E33">
        <f>IF(F33&gt;400,60,40)</f>
        <v>40</v>
      </c>
      <c r="F33">
        <f>VLOOKUP(C33,'Data innledende'!A:D,4,FALSE)</f>
        <v>393</v>
      </c>
      <c r="G33">
        <v>0</v>
      </c>
      <c r="H33" s="11">
        <f t="shared" si="4"/>
        <v>9.825</v>
      </c>
    </row>
    <row r="34" spans="2:8" ht="14.25">
      <c r="B34" t="s">
        <v>3</v>
      </c>
      <c r="C34">
        <v>27</v>
      </c>
      <c r="D34" t="str">
        <f>VLOOKUP(C34,'Data innledende'!A:B,2,FALSE)</f>
        <v>Lars O. Nygaard / Aasa MSL</v>
      </c>
      <c r="E34">
        <f>IF(F34&gt;400,60,40)</f>
        <v>40</v>
      </c>
      <c r="F34">
        <f>VLOOKUP(C34,'Data innledende'!A:D,4,FALSE)</f>
        <v>370</v>
      </c>
      <c r="G34">
        <v>0</v>
      </c>
      <c r="H34" s="11">
        <f t="shared" si="4"/>
        <v>9.25</v>
      </c>
    </row>
    <row r="35" spans="2:8" ht="14.25">
      <c r="B35" t="s">
        <v>4</v>
      </c>
      <c r="C35">
        <v>9</v>
      </c>
      <c r="D35" t="str">
        <f>VLOOKUP(C35,'Data innledende'!A:B,2,FALSE)</f>
        <v>Margrete Elden / Elverum Riflekl.</v>
      </c>
      <c r="E35">
        <f>IF(F35&gt;400,60,40)</f>
        <v>40</v>
      </c>
      <c r="F35">
        <f>VLOOKUP(C35,'Data innledende'!A:D,4,FALSE)</f>
        <v>393</v>
      </c>
      <c r="G35">
        <v>0</v>
      </c>
      <c r="H35" s="11">
        <f t="shared" si="4"/>
        <v>9.825</v>
      </c>
    </row>
    <row r="36" spans="2:8" ht="14.25">
      <c r="B36" t="s">
        <v>5</v>
      </c>
      <c r="C36">
        <v>34</v>
      </c>
      <c r="D36" t="str">
        <f>VLOOKUP(C36,'Data innledende'!A:B,2,FALSE)</f>
        <v>Gyda E. Olssen / Stange Sportsskyttere</v>
      </c>
      <c r="E36">
        <f>IF(F36&gt;400,60,40)</f>
        <v>40</v>
      </c>
      <c r="F36">
        <f>VLOOKUP(C36,'Data innledende'!A:D,4,FALSE)</f>
        <v>391</v>
      </c>
      <c r="G36">
        <v>0</v>
      </c>
      <c r="H36" s="11">
        <f t="shared" si="4"/>
        <v>9.775</v>
      </c>
    </row>
    <row r="37" ht="14.25">
      <c r="H37" s="11"/>
    </row>
    <row r="38" spans="1:8" ht="15">
      <c r="A38">
        <v>6</v>
      </c>
      <c r="B38" s="2" t="s">
        <v>29</v>
      </c>
      <c r="C38" s="2" t="s">
        <v>26</v>
      </c>
      <c r="D38" s="2"/>
      <c r="E38" s="2">
        <f>SUM(E39:E43)</f>
        <v>280</v>
      </c>
      <c r="F38" s="2">
        <f>SUM(F39:F43)</f>
        <v>2726</v>
      </c>
      <c r="G38" s="2">
        <f>SUM(G39:G43)</f>
        <v>506.1</v>
      </c>
      <c r="H38" s="12">
        <f aca="true" t="shared" si="5" ref="H38:H43">F38/E38</f>
        <v>9.735714285714286</v>
      </c>
    </row>
    <row r="39" spans="2:8" ht="14.25">
      <c r="B39" t="s">
        <v>1</v>
      </c>
      <c r="C39">
        <v>7</v>
      </c>
      <c r="D39" t="str">
        <f>VLOOKUP(C39,'Data innledende'!A:B,2,FALSE)</f>
        <v>Sondre Westad / Nordstrand Sportsskyttere</v>
      </c>
      <c r="E39">
        <f>IF(F39&gt;400,60,40)</f>
        <v>60</v>
      </c>
      <c r="F39">
        <f>VLOOKUP(C39,'Data innledende'!A:D,4,FALSE)</f>
        <v>583</v>
      </c>
      <c r="G39">
        <f>VLOOKUP(C39,'Data finale'!A:C,3,FALSE)</f>
        <v>100.1</v>
      </c>
      <c r="H39" s="11">
        <f t="shared" si="5"/>
        <v>9.716666666666667</v>
      </c>
    </row>
    <row r="40" spans="2:8" ht="14.25">
      <c r="B40" t="s">
        <v>2</v>
      </c>
      <c r="C40">
        <v>16</v>
      </c>
      <c r="D40" t="str">
        <f>VLOOKUP(C40,'Data innledende'!A:B,2,FALSE)</f>
        <v>Daniel Tveiten Haig / Nordstrand Sportsskyttere</v>
      </c>
      <c r="E40">
        <f>IF(F40&gt;400,60,40)</f>
        <v>60</v>
      </c>
      <c r="F40">
        <f>VLOOKUP(C40,'Data innledende'!A:D,4,FALSE)</f>
        <v>591</v>
      </c>
      <c r="G40">
        <f>VLOOKUP(C40,'Data finale'!A:C,3,FALSE)</f>
        <v>103</v>
      </c>
      <c r="H40" s="11">
        <f t="shared" si="5"/>
        <v>9.85</v>
      </c>
    </row>
    <row r="41" spans="2:8" ht="14.25">
      <c r="B41" t="s">
        <v>3</v>
      </c>
      <c r="C41">
        <v>25</v>
      </c>
      <c r="D41" t="str">
        <f>VLOOKUP(C41,'Data innledende'!A:B,2,FALSE)</f>
        <v>Daniel Jøndal Listou / Nittedal MSL</v>
      </c>
      <c r="E41">
        <f>IF(F41&gt;400,60,40)</f>
        <v>60</v>
      </c>
      <c r="F41">
        <f>VLOOKUP(C41,'Data innledende'!A:D,4,FALSE)</f>
        <v>583</v>
      </c>
      <c r="G41">
        <f>VLOOKUP(C41,'Data finale'!A:C,3,FALSE)</f>
        <v>99.3</v>
      </c>
      <c r="H41" s="11">
        <f t="shared" si="5"/>
        <v>9.716666666666667</v>
      </c>
    </row>
    <row r="42" spans="2:8" ht="14.25">
      <c r="B42" t="s">
        <v>4</v>
      </c>
      <c r="C42">
        <v>32</v>
      </c>
      <c r="D42" t="str">
        <f>VLOOKUP(C42,'Data innledende'!A:B,2,FALSE)</f>
        <v>Robin Berget / Oslo Østre Min. Skl</v>
      </c>
      <c r="E42">
        <f>IF(F42&gt;400,60,40)</f>
        <v>60</v>
      </c>
      <c r="F42">
        <f>VLOOKUP(C42,'Data innledende'!A:D,4,FALSE)</f>
        <v>579</v>
      </c>
      <c r="G42">
        <f>VLOOKUP(C42,'Data finale'!A:C,3,FALSE)</f>
        <v>103.3</v>
      </c>
      <c r="H42" s="11">
        <f t="shared" si="5"/>
        <v>9.65</v>
      </c>
    </row>
    <row r="43" spans="2:8" ht="14.25">
      <c r="B43" t="s">
        <v>5</v>
      </c>
      <c r="C43">
        <v>41</v>
      </c>
      <c r="D43" t="str">
        <f>VLOOKUP(C43,'Data innledende'!A:B,2,FALSE)</f>
        <v>Christine Landrø Lind / Oslo Østre Min. Skl</v>
      </c>
      <c r="E43">
        <f>IF(F43&gt;400,60,40)</f>
        <v>40</v>
      </c>
      <c r="F43">
        <f>VLOOKUP(C43,'Data innledende'!A:D,4,FALSE)</f>
        <v>390</v>
      </c>
      <c r="G43">
        <f>VLOOKUP(C43,'Data finale'!A:C,3,FALSE)</f>
        <v>100.4</v>
      </c>
      <c r="H43" s="11">
        <f t="shared" si="5"/>
        <v>9.75</v>
      </c>
    </row>
    <row r="44" ht="14.25">
      <c r="H44" s="11"/>
    </row>
    <row r="45" spans="1:8" ht="15">
      <c r="A45">
        <v>7</v>
      </c>
      <c r="B45" s="2" t="s">
        <v>30</v>
      </c>
      <c r="C45" s="2" t="s">
        <v>26</v>
      </c>
      <c r="D45" s="2"/>
      <c r="E45" s="2">
        <f>SUM(E46:E50)</f>
        <v>240</v>
      </c>
      <c r="F45" s="2">
        <f>SUM(F46:F50)</f>
        <v>2341</v>
      </c>
      <c r="G45" s="2">
        <f>SUM(G46:G50)</f>
        <v>506.7</v>
      </c>
      <c r="H45" s="12">
        <f aca="true" t="shared" si="6" ref="H45:H50">F45/E45</f>
        <v>9.754166666666666</v>
      </c>
    </row>
    <row r="46" spans="2:8" ht="14.25">
      <c r="B46" t="s">
        <v>1</v>
      </c>
      <c r="C46">
        <v>4</v>
      </c>
      <c r="D46" t="str">
        <f>VLOOKUP(C46,'Data innledende'!A:B,2,FALSE)</f>
        <v>Endre Hagelund / Klepp MSL</v>
      </c>
      <c r="E46">
        <f>IF(F46&gt;400,60,40)</f>
        <v>60</v>
      </c>
      <c r="F46">
        <f>VLOOKUP(C46,'Data innledende'!A:D,4,FALSE)</f>
        <v>582</v>
      </c>
      <c r="G46">
        <f>VLOOKUP(C46,'Data finale'!A:C,3,FALSE)</f>
        <v>100.5</v>
      </c>
      <c r="H46" s="11">
        <f t="shared" si="6"/>
        <v>9.7</v>
      </c>
    </row>
    <row r="47" spans="2:8" ht="14.25">
      <c r="B47" t="s">
        <v>2</v>
      </c>
      <c r="C47">
        <v>13</v>
      </c>
      <c r="D47" t="str">
        <f>VLOOKUP(C47,'Data innledende'!A:B,2,FALSE)</f>
        <v>Mariann Nielsen / Stavanger Min Skl</v>
      </c>
      <c r="E47">
        <f>IF(F47&gt;400,60,40)</f>
        <v>40</v>
      </c>
      <c r="F47">
        <f>VLOOKUP(C47,'Data innledende'!A:D,4,FALSE)</f>
        <v>385</v>
      </c>
      <c r="G47">
        <f>VLOOKUP(C47,'Data finale'!A:C,3,FALSE)</f>
        <v>102</v>
      </c>
      <c r="H47" s="11">
        <f t="shared" si="6"/>
        <v>9.625</v>
      </c>
    </row>
    <row r="48" spans="2:8" ht="14.25">
      <c r="B48" t="s">
        <v>3</v>
      </c>
      <c r="C48">
        <v>22</v>
      </c>
      <c r="D48" t="str">
        <f>VLOOKUP(C48,'Data innledende'!A:B,2,FALSE)</f>
        <v>Veronica Bjørkkjær / NTG Kongsvinger</v>
      </c>
      <c r="E48">
        <f>IF(F48&gt;400,60,40)</f>
        <v>40</v>
      </c>
      <c r="F48">
        <f>VLOOKUP(C48,'Data innledende'!A:D,4,FALSE)</f>
        <v>390</v>
      </c>
      <c r="G48">
        <f>VLOOKUP(C48,'Data finale'!A:C,3,FALSE)</f>
        <v>99.4</v>
      </c>
      <c r="H48" s="11">
        <f t="shared" si="6"/>
        <v>9.75</v>
      </c>
    </row>
    <row r="49" spans="2:8" ht="14.25">
      <c r="B49" t="s">
        <v>4</v>
      </c>
      <c r="C49">
        <v>1</v>
      </c>
      <c r="D49" t="str">
        <f>VLOOKUP(C49,'Data innledende'!A:B,2,FALSE)</f>
        <v>Renate Skarpeid / Stavanger Min Skl</v>
      </c>
      <c r="E49">
        <f>IF(F49&gt;400,60,40)</f>
        <v>40</v>
      </c>
      <c r="F49">
        <f>VLOOKUP(C49,'Data innledende'!A:D,4,FALSE)</f>
        <v>392</v>
      </c>
      <c r="G49">
        <f>VLOOKUP(C49,'Data finale'!A:C,3,FALSE)</f>
        <v>103.8</v>
      </c>
      <c r="H49" s="11">
        <f t="shared" si="6"/>
        <v>9.8</v>
      </c>
    </row>
    <row r="50" spans="2:8" ht="14.25">
      <c r="B50" t="s">
        <v>5</v>
      </c>
      <c r="C50">
        <v>38</v>
      </c>
      <c r="D50" t="str">
        <f>VLOOKUP(C50,'Data innledende'!A:B,2,FALSE)</f>
        <v>Knut Jørgen Brodahl / Fana SSL</v>
      </c>
      <c r="E50">
        <f>IF(F50&gt;400,60,40)</f>
        <v>60</v>
      </c>
      <c r="F50">
        <f>VLOOKUP(C50,'Data innledende'!A:D,4,FALSE)</f>
        <v>592</v>
      </c>
      <c r="G50">
        <f>VLOOKUP(C50,'Data finale'!A:C,3,FALSE)</f>
        <v>101</v>
      </c>
      <c r="H50" s="11">
        <f t="shared" si="6"/>
        <v>9.866666666666667</v>
      </c>
    </row>
    <row r="51" ht="14.25">
      <c r="H51" s="11"/>
    </row>
    <row r="52" spans="1:8" ht="15">
      <c r="A52">
        <v>8</v>
      </c>
      <c r="B52" s="2" t="s">
        <v>31</v>
      </c>
      <c r="C52" s="2" t="s">
        <v>26</v>
      </c>
      <c r="E52" s="2">
        <f>SUM(E53:E57)</f>
        <v>240</v>
      </c>
      <c r="F52" s="2">
        <f>SUM(F53:F57)</f>
        <v>2190</v>
      </c>
      <c r="G52" s="2">
        <f>SUM(G53:G57)</f>
        <v>0</v>
      </c>
      <c r="H52" s="12">
        <f aca="true" t="shared" si="7" ref="H52:H57">F52/E52</f>
        <v>9.125</v>
      </c>
    </row>
    <row r="53" spans="2:8" ht="14.25">
      <c r="B53" t="s">
        <v>1</v>
      </c>
      <c r="C53">
        <v>11</v>
      </c>
      <c r="D53" t="str">
        <f>VLOOKUP(C53,'Data innledende'!A:B,2,FALSE)</f>
        <v>Tor Erik Iversen / Kalotten MSL</v>
      </c>
      <c r="E53">
        <f>IF(F53&gt;400,60,40)</f>
        <v>60</v>
      </c>
      <c r="F53">
        <f>VLOOKUP(C53,'Data innledende'!A:D,4,FALSE)</f>
        <v>584</v>
      </c>
      <c r="G53">
        <v>0</v>
      </c>
      <c r="H53" s="11">
        <f t="shared" si="7"/>
        <v>9.733333333333333</v>
      </c>
    </row>
    <row r="54" spans="2:8" ht="14.25">
      <c r="B54" t="s">
        <v>2</v>
      </c>
      <c r="C54">
        <v>20</v>
      </c>
      <c r="D54" t="str">
        <f>VLOOKUP(C54,'Data innledende'!A:B,2,FALSE)</f>
        <v>Britt Myrslett / Kalotten MSL</v>
      </c>
      <c r="E54">
        <f>IF(F54&gt;400,60,40)</f>
        <v>40</v>
      </c>
      <c r="F54">
        <f>VLOOKUP(C54,'Data innledende'!A:D,4,FALSE)</f>
        <v>379</v>
      </c>
      <c r="G54">
        <v>0</v>
      </c>
      <c r="H54" s="11">
        <f t="shared" si="7"/>
        <v>9.475</v>
      </c>
    </row>
    <row r="55" spans="2:8" ht="14.25">
      <c r="B55" t="s">
        <v>3</v>
      </c>
      <c r="C55">
        <v>28</v>
      </c>
      <c r="D55" t="str">
        <f>VLOOKUP(C55,'Data innledende'!A:B,2,FALSE)</f>
        <v>Marit Figenschau / Kalotten MSL</v>
      </c>
      <c r="E55">
        <f>IF(F55&gt;400,60,40)</f>
        <v>40</v>
      </c>
      <c r="F55">
        <f>VLOOKUP(C55,'Data innledende'!A:D,4,FALSE)</f>
        <v>359</v>
      </c>
      <c r="G55">
        <v>0</v>
      </c>
      <c r="H55" s="11">
        <f t="shared" si="7"/>
        <v>8.975</v>
      </c>
    </row>
    <row r="56" spans="2:8" ht="14.25">
      <c r="B56" t="s">
        <v>4</v>
      </c>
      <c r="C56">
        <v>36</v>
      </c>
      <c r="D56" t="str">
        <f>VLOOKUP(C56,'Data innledende'!A:B,2,FALSE)</f>
        <v>Ronny Nilsen / Kalotten MSL</v>
      </c>
      <c r="E56">
        <f>IF(F56&gt;400,60,40)</f>
        <v>60</v>
      </c>
      <c r="F56">
        <f>VLOOKUP(C56,'Data innledende'!A:D,4,FALSE)</f>
        <v>508</v>
      </c>
      <c r="G56">
        <v>0</v>
      </c>
      <c r="H56" s="11">
        <f t="shared" si="7"/>
        <v>8.466666666666667</v>
      </c>
    </row>
    <row r="57" spans="2:8" ht="14.25">
      <c r="B57" t="s">
        <v>5</v>
      </c>
      <c r="C57">
        <v>45</v>
      </c>
      <c r="D57" t="str">
        <f>VLOOKUP(C57,'Data innledende'!A:B,2,FALSE)</f>
        <v>Edel Vekve / Kalotten MSL</v>
      </c>
      <c r="E57">
        <f>IF(F57&gt;400,60,40)</f>
        <v>40</v>
      </c>
      <c r="F57">
        <f>VLOOKUP(C57,'Data innledende'!A:D,4,FALSE)</f>
        <v>360</v>
      </c>
      <c r="G57">
        <v>0</v>
      </c>
      <c r="H57" s="11">
        <f t="shared" si="7"/>
        <v>9</v>
      </c>
    </row>
    <row r="58" ht="14.25">
      <c r="H58" s="11"/>
    </row>
    <row r="59" spans="1:8" ht="15">
      <c r="A59">
        <v>9</v>
      </c>
      <c r="B59" s="2" t="s">
        <v>32</v>
      </c>
      <c r="C59" s="2" t="s">
        <v>26</v>
      </c>
      <c r="E59" s="2">
        <f>SUM(E60:E64)</f>
        <v>260</v>
      </c>
      <c r="F59" s="2">
        <f>SUM(F60:F64)</f>
        <v>2475</v>
      </c>
      <c r="G59" s="2">
        <f>SUM(G60:G64)</f>
        <v>0</v>
      </c>
      <c r="H59" s="12">
        <f aca="true" t="shared" si="8" ref="H59:H64">F59/E59</f>
        <v>9.51923076923077</v>
      </c>
    </row>
    <row r="60" spans="2:8" ht="14.25">
      <c r="B60" t="s">
        <v>1</v>
      </c>
      <c r="C60">
        <v>6</v>
      </c>
      <c r="D60" t="str">
        <f>VLOOKUP(C60,'Data innledende'!A:B,2,FALSE)</f>
        <v>Are Hansen / Krapfoss Sportskytterlag</v>
      </c>
      <c r="E60">
        <f>IF(F60&gt;400,60,40)</f>
        <v>60</v>
      </c>
      <c r="F60">
        <f>VLOOKUP(C60,'Data innledende'!A:D,4,FALSE)</f>
        <v>595</v>
      </c>
      <c r="G60">
        <v>0</v>
      </c>
      <c r="H60" s="11">
        <f t="shared" si="8"/>
        <v>9.916666666666666</v>
      </c>
    </row>
    <row r="61" spans="2:8" ht="14.25">
      <c r="B61" t="s">
        <v>2</v>
      </c>
      <c r="C61">
        <v>15</v>
      </c>
      <c r="D61" t="str">
        <f>VLOOKUP(C61,'Data innledende'!A:B,2,FALSE)</f>
        <v>Maria Helen L Reinnel / Krapfoss Sportskytterlag</v>
      </c>
      <c r="E61">
        <f>IF(F61&gt;400,60,40)</f>
        <v>40</v>
      </c>
      <c r="F61">
        <f>VLOOKUP(C61,'Data innledende'!A:D,4,FALSE)</f>
        <v>387</v>
      </c>
      <c r="G61">
        <v>0</v>
      </c>
      <c r="H61" s="11">
        <f t="shared" si="8"/>
        <v>9.675</v>
      </c>
    </row>
    <row r="62" spans="2:8" ht="14.25">
      <c r="B62" t="s">
        <v>3</v>
      </c>
      <c r="C62">
        <v>24</v>
      </c>
      <c r="D62" t="str">
        <f>VLOOKUP(C62,'Data innledende'!A:B,2,FALSE)</f>
        <v>Henrik Olstad / Krapfoss Sportskytterlag</v>
      </c>
      <c r="E62">
        <f>IF(F62&gt;400,60,40)</f>
        <v>40</v>
      </c>
      <c r="F62">
        <f>VLOOKUP(C62,'Data innledende'!A:D,4,FALSE)</f>
        <v>370</v>
      </c>
      <c r="G62">
        <v>0</v>
      </c>
      <c r="H62" s="11">
        <f t="shared" si="8"/>
        <v>9.25</v>
      </c>
    </row>
    <row r="63" spans="2:8" ht="14.25">
      <c r="B63" t="s">
        <v>4</v>
      </c>
      <c r="C63">
        <v>31</v>
      </c>
      <c r="D63" t="str">
        <f>VLOOKUP(C63,'Data innledende'!A:B,2,FALSE)</f>
        <v>Marius Røthe Bøen / Fredrikstad MSL</v>
      </c>
      <c r="E63">
        <f>IF(F63&gt;400,60,40)</f>
        <v>60</v>
      </c>
      <c r="F63">
        <f>VLOOKUP(C63,'Data innledende'!A:D,4,FALSE)</f>
        <v>568</v>
      </c>
      <c r="G63">
        <v>0</v>
      </c>
      <c r="H63" s="11">
        <f t="shared" si="8"/>
        <v>9.466666666666667</v>
      </c>
    </row>
    <row r="64" spans="2:8" ht="14.25">
      <c r="B64" t="s">
        <v>5</v>
      </c>
      <c r="C64">
        <v>40</v>
      </c>
      <c r="D64" t="str">
        <f>VLOOKUP(C64,'Data innledende'!A:B,2,FALSE)</f>
        <v>Lars Jørgen Rostad / Fredrikstad MSL</v>
      </c>
      <c r="E64">
        <f>IF(F64&gt;400,60,40)</f>
        <v>60</v>
      </c>
      <c r="F64">
        <f>VLOOKUP(C64,'Data innledende'!A:D,4,FALSE)</f>
        <v>555</v>
      </c>
      <c r="G64">
        <v>0</v>
      </c>
      <c r="H64" s="11">
        <f t="shared" si="8"/>
        <v>9.25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25"/>
  <sheetViews>
    <sheetView zoomScalePageLayoutView="0" workbookViewId="0" topLeftCell="A1">
      <selection activeCell="B8" sqref="B8"/>
    </sheetView>
  </sheetViews>
  <sheetFormatPr defaultColWidth="11.421875" defaultRowHeight="15"/>
  <cols>
    <col min="1" max="1" width="8.28125" style="0" bestFit="1" customWidth="1"/>
    <col min="2" max="2" width="34.00390625" style="0" bestFit="1" customWidth="1"/>
    <col min="3" max="3" width="19.421875" style="0" bestFit="1" customWidth="1"/>
  </cols>
  <sheetData>
    <row r="1" spans="1:4" ht="14.25">
      <c r="A1" t="s">
        <v>8</v>
      </c>
      <c r="B1" t="s">
        <v>9</v>
      </c>
      <c r="C1" t="s">
        <v>10</v>
      </c>
      <c r="D1" t="s">
        <v>11</v>
      </c>
    </row>
    <row r="2" spans="1:6" ht="14.25">
      <c r="A2" s="9">
        <v>1</v>
      </c>
      <c r="B2" s="9" t="s">
        <v>147</v>
      </c>
      <c r="C2" s="9" t="s">
        <v>148</v>
      </c>
      <c r="D2" s="9">
        <v>392</v>
      </c>
      <c r="E2" s="9" t="s">
        <v>136</v>
      </c>
      <c r="F2" s="9"/>
    </row>
    <row r="3" spans="1:6" ht="14.25">
      <c r="A3" s="9">
        <v>2</v>
      </c>
      <c r="B3" s="9" t="s">
        <v>108</v>
      </c>
      <c r="C3" s="9" t="s">
        <v>109</v>
      </c>
      <c r="D3" s="9">
        <v>583</v>
      </c>
      <c r="E3" s="9" t="s">
        <v>110</v>
      </c>
      <c r="F3" s="9"/>
    </row>
    <row r="4" spans="1:6" ht="14.25">
      <c r="A4" s="9">
        <v>4</v>
      </c>
      <c r="B4" s="9" t="s">
        <v>163</v>
      </c>
      <c r="C4" s="9" t="s">
        <v>164</v>
      </c>
      <c r="D4" s="9">
        <v>582</v>
      </c>
      <c r="E4" s="9" t="s">
        <v>165</v>
      </c>
      <c r="F4" s="9"/>
    </row>
    <row r="5" spans="1:6" ht="14.25">
      <c r="A5" s="9">
        <v>5</v>
      </c>
      <c r="B5" s="9" t="s">
        <v>116</v>
      </c>
      <c r="C5" s="9" t="s">
        <v>117</v>
      </c>
      <c r="D5" s="9">
        <v>393</v>
      </c>
      <c r="E5" s="9" t="s">
        <v>118</v>
      </c>
      <c r="F5" s="9"/>
    </row>
    <row r="6" spans="1:6" ht="14.25">
      <c r="A6" s="9">
        <v>6</v>
      </c>
      <c r="B6" s="9" t="s">
        <v>54</v>
      </c>
      <c r="C6" s="9" t="s">
        <v>55</v>
      </c>
      <c r="D6" s="9">
        <v>595</v>
      </c>
      <c r="E6" s="9" t="s">
        <v>56</v>
      </c>
      <c r="F6" s="9"/>
    </row>
    <row r="7" spans="1:6" ht="14.25">
      <c r="A7" s="9">
        <v>7</v>
      </c>
      <c r="B7" s="9" t="s">
        <v>144</v>
      </c>
      <c r="C7" s="9" t="s">
        <v>145</v>
      </c>
      <c r="D7" s="9">
        <v>583</v>
      </c>
      <c r="E7" s="9" t="s">
        <v>146</v>
      </c>
      <c r="F7" s="9"/>
    </row>
    <row r="8" spans="1:6" ht="14.25">
      <c r="A8" s="9">
        <v>8</v>
      </c>
      <c r="B8" s="9" t="s">
        <v>65</v>
      </c>
      <c r="C8" s="9" t="s">
        <v>66</v>
      </c>
      <c r="D8" s="9">
        <v>395</v>
      </c>
      <c r="E8" s="9" t="s">
        <v>35</v>
      </c>
      <c r="F8" s="9"/>
    </row>
    <row r="9" spans="1:6" ht="14.25">
      <c r="A9" s="9">
        <v>9</v>
      </c>
      <c r="B9" s="9" t="s">
        <v>67</v>
      </c>
      <c r="C9" s="9" t="s">
        <v>68</v>
      </c>
      <c r="D9" s="9">
        <v>393</v>
      </c>
      <c r="E9" s="9" t="s">
        <v>69</v>
      </c>
      <c r="F9" s="9"/>
    </row>
    <row r="10" spans="1:6" ht="14.25">
      <c r="A10" s="9">
        <v>10</v>
      </c>
      <c r="B10" s="9" t="s">
        <v>33</v>
      </c>
      <c r="C10" s="9" t="s">
        <v>34</v>
      </c>
      <c r="D10" s="9">
        <v>388</v>
      </c>
      <c r="E10" s="9" t="s">
        <v>35</v>
      </c>
      <c r="F10" s="9"/>
    </row>
    <row r="11" spans="1:6" ht="14.25">
      <c r="A11" s="9">
        <v>11</v>
      </c>
      <c r="B11" s="9" t="s">
        <v>168</v>
      </c>
      <c r="C11" s="9" t="s">
        <v>169</v>
      </c>
      <c r="D11" s="9">
        <v>584</v>
      </c>
      <c r="E11" s="9" t="s">
        <v>146</v>
      </c>
      <c r="F11" s="9"/>
    </row>
    <row r="12" spans="1:6" ht="14.25">
      <c r="A12" s="9">
        <v>12</v>
      </c>
      <c r="B12" s="9" t="s">
        <v>176</v>
      </c>
      <c r="C12" s="9" t="s">
        <v>177</v>
      </c>
      <c r="D12" s="9">
        <v>580</v>
      </c>
      <c r="E12" s="9" t="s">
        <v>146</v>
      </c>
      <c r="F12" s="9"/>
    </row>
    <row r="13" spans="1:6" ht="14.25">
      <c r="A13" s="9">
        <v>13</v>
      </c>
      <c r="B13" s="9" t="s">
        <v>103</v>
      </c>
      <c r="C13" s="9" t="s">
        <v>104</v>
      </c>
      <c r="D13" s="9">
        <v>385</v>
      </c>
      <c r="E13" s="9" t="s">
        <v>105</v>
      </c>
      <c r="F13" s="9"/>
    </row>
    <row r="14" spans="1:6" ht="14.25">
      <c r="A14" s="9">
        <v>14</v>
      </c>
      <c r="B14" s="9" t="s">
        <v>106</v>
      </c>
      <c r="C14" s="9" t="s">
        <v>107</v>
      </c>
      <c r="D14" s="9">
        <v>392</v>
      </c>
      <c r="E14" s="9" t="s">
        <v>75</v>
      </c>
      <c r="F14" s="9"/>
    </row>
    <row r="15" spans="1:6" ht="14.25">
      <c r="A15" s="9">
        <v>15</v>
      </c>
      <c r="B15" s="9" t="s">
        <v>178</v>
      </c>
      <c r="C15" s="9" t="s">
        <v>162</v>
      </c>
      <c r="D15" s="9">
        <v>387</v>
      </c>
      <c r="E15" s="9" t="s">
        <v>105</v>
      </c>
      <c r="F15" s="9"/>
    </row>
    <row r="16" spans="1:6" ht="14.25">
      <c r="A16" s="9">
        <v>16</v>
      </c>
      <c r="B16" s="9" t="s">
        <v>131</v>
      </c>
      <c r="C16" s="9" t="s">
        <v>132</v>
      </c>
      <c r="D16" s="9">
        <v>591</v>
      </c>
      <c r="E16" s="9" t="s">
        <v>133</v>
      </c>
      <c r="F16" s="9"/>
    </row>
    <row r="17" spans="1:6" ht="14.25">
      <c r="A17" s="9">
        <v>17</v>
      </c>
      <c r="B17" s="9" t="s">
        <v>170</v>
      </c>
      <c r="C17" s="9" t="s">
        <v>171</v>
      </c>
      <c r="D17" s="9">
        <v>390</v>
      </c>
      <c r="E17" s="9" t="s">
        <v>88</v>
      </c>
      <c r="F17" s="9"/>
    </row>
    <row r="18" spans="1:6" ht="14.25">
      <c r="A18" s="9">
        <v>18</v>
      </c>
      <c r="B18" s="9" t="s">
        <v>134</v>
      </c>
      <c r="C18" s="9" t="s">
        <v>135</v>
      </c>
      <c r="D18" s="9">
        <v>393</v>
      </c>
      <c r="E18" s="9" t="s">
        <v>136</v>
      </c>
      <c r="F18" s="9"/>
    </row>
    <row r="19" spans="1:6" ht="14.25">
      <c r="A19" s="9">
        <v>19</v>
      </c>
      <c r="B19" s="9" t="s">
        <v>172</v>
      </c>
      <c r="C19" s="9" t="s">
        <v>173</v>
      </c>
      <c r="D19" s="9">
        <v>370</v>
      </c>
      <c r="E19" s="9" t="s">
        <v>41</v>
      </c>
      <c r="F19" s="9"/>
    </row>
    <row r="20" spans="1:6" ht="14.25">
      <c r="A20" s="9">
        <v>20</v>
      </c>
      <c r="B20" s="9" t="s">
        <v>36</v>
      </c>
      <c r="C20" s="9" t="s">
        <v>37</v>
      </c>
      <c r="D20" s="9">
        <v>379</v>
      </c>
      <c r="E20" s="9" t="s">
        <v>38</v>
      </c>
      <c r="F20" s="9"/>
    </row>
    <row r="21" spans="1:6" ht="14.25">
      <c r="A21" s="9">
        <v>21</v>
      </c>
      <c r="B21" s="9" t="s">
        <v>174</v>
      </c>
      <c r="C21" s="9" t="s">
        <v>175</v>
      </c>
      <c r="D21" s="9">
        <v>581</v>
      </c>
      <c r="E21" s="9" t="s">
        <v>156</v>
      </c>
      <c r="F21" s="9"/>
    </row>
    <row r="22" spans="1:6" ht="14.25">
      <c r="A22" s="9">
        <v>22</v>
      </c>
      <c r="B22" s="9" t="s">
        <v>159</v>
      </c>
      <c r="C22" s="9" t="s">
        <v>160</v>
      </c>
      <c r="D22" s="9">
        <v>390</v>
      </c>
      <c r="E22" s="9" t="s">
        <v>88</v>
      </c>
      <c r="F22" s="9"/>
    </row>
    <row r="23" spans="1:6" ht="14.25">
      <c r="A23" s="9">
        <v>23</v>
      </c>
      <c r="B23" s="9" t="s">
        <v>161</v>
      </c>
      <c r="C23" s="9" t="s">
        <v>162</v>
      </c>
      <c r="D23" s="9">
        <v>387</v>
      </c>
      <c r="E23" s="9" t="s">
        <v>78</v>
      </c>
      <c r="F23" s="9"/>
    </row>
    <row r="24" spans="1:6" ht="14.25">
      <c r="A24" s="9">
        <v>24</v>
      </c>
      <c r="B24" s="9" t="s">
        <v>149</v>
      </c>
      <c r="C24" s="9" t="s">
        <v>150</v>
      </c>
      <c r="D24" s="9">
        <v>370</v>
      </c>
      <c r="E24" s="9" t="s">
        <v>125</v>
      </c>
      <c r="F24" s="9"/>
    </row>
    <row r="25" spans="1:6" ht="14.25">
      <c r="A25" s="9">
        <v>25</v>
      </c>
      <c r="B25" s="9" t="s">
        <v>151</v>
      </c>
      <c r="C25" s="9" t="s">
        <v>152</v>
      </c>
      <c r="D25" s="9">
        <v>583</v>
      </c>
      <c r="E25" s="9" t="s">
        <v>153</v>
      </c>
      <c r="F25" s="9"/>
    </row>
    <row r="26" spans="1:6" ht="14.25">
      <c r="A26" s="9">
        <v>26</v>
      </c>
      <c r="B26" s="9" t="s">
        <v>181</v>
      </c>
      <c r="C26" s="9" t="s">
        <v>182</v>
      </c>
      <c r="D26" s="9">
        <v>385</v>
      </c>
      <c r="E26" s="9" t="s">
        <v>50</v>
      </c>
      <c r="F26" s="9"/>
    </row>
    <row r="27" spans="1:6" ht="14.25">
      <c r="A27" s="9">
        <v>27</v>
      </c>
      <c r="B27" s="9" t="s">
        <v>39</v>
      </c>
      <c r="C27" s="9" t="s">
        <v>40</v>
      </c>
      <c r="D27" s="9">
        <v>370</v>
      </c>
      <c r="E27" s="9" t="s">
        <v>41</v>
      </c>
      <c r="F27" s="9"/>
    </row>
    <row r="28" spans="1:6" ht="14.25">
      <c r="A28" s="9">
        <v>28</v>
      </c>
      <c r="B28" s="9" t="s">
        <v>137</v>
      </c>
      <c r="C28" s="9" t="s">
        <v>138</v>
      </c>
      <c r="D28" s="9">
        <v>359</v>
      </c>
      <c r="E28" s="9" t="s">
        <v>139</v>
      </c>
      <c r="F28" s="9"/>
    </row>
    <row r="29" spans="1:6" ht="14.25">
      <c r="A29" s="9">
        <v>29</v>
      </c>
      <c r="B29" s="9" t="s">
        <v>183</v>
      </c>
      <c r="C29" s="9" t="s">
        <v>184</v>
      </c>
      <c r="D29" s="9">
        <v>580</v>
      </c>
      <c r="E29" s="9" t="s">
        <v>156</v>
      </c>
      <c r="F29" s="9"/>
    </row>
    <row r="30" spans="1:6" ht="14.25">
      <c r="A30" s="9">
        <v>31</v>
      </c>
      <c r="B30" s="9" t="s">
        <v>12</v>
      </c>
      <c r="C30" s="9" t="s">
        <v>96</v>
      </c>
      <c r="D30" s="9">
        <v>568</v>
      </c>
      <c r="E30" s="9" t="s">
        <v>69</v>
      </c>
      <c r="F30" s="9"/>
    </row>
    <row r="31" spans="1:6" ht="14.25">
      <c r="A31" s="9">
        <v>32</v>
      </c>
      <c r="B31" s="9" t="s">
        <v>14</v>
      </c>
      <c r="C31" s="9" t="s">
        <v>185</v>
      </c>
      <c r="D31" s="9">
        <v>579</v>
      </c>
      <c r="E31" s="9" t="s">
        <v>186</v>
      </c>
      <c r="F31" s="9"/>
    </row>
    <row r="32" spans="1:6" ht="14.25">
      <c r="A32" s="9">
        <v>33</v>
      </c>
      <c r="B32" s="9" t="s">
        <v>86</v>
      </c>
      <c r="C32" s="9" t="s">
        <v>87</v>
      </c>
      <c r="D32" s="9">
        <v>572</v>
      </c>
      <c r="E32" s="9" t="s">
        <v>88</v>
      </c>
      <c r="F32" s="9"/>
    </row>
    <row r="33" spans="1:6" ht="14.25">
      <c r="A33" s="9">
        <v>34</v>
      </c>
      <c r="B33" s="9" t="s">
        <v>140</v>
      </c>
      <c r="C33" s="9" t="s">
        <v>141</v>
      </c>
      <c r="D33" s="9">
        <v>391</v>
      </c>
      <c r="E33" s="9" t="s">
        <v>75</v>
      </c>
      <c r="F33" s="9"/>
    </row>
    <row r="34" spans="1:6" ht="14.25">
      <c r="A34" s="9">
        <v>35</v>
      </c>
      <c r="B34" s="9" t="s">
        <v>154</v>
      </c>
      <c r="C34" s="9" t="s">
        <v>155</v>
      </c>
      <c r="D34" s="9">
        <v>586</v>
      </c>
      <c r="E34" s="9" t="s">
        <v>156</v>
      </c>
      <c r="F34" s="9"/>
    </row>
    <row r="35" spans="1:6" ht="14.25">
      <c r="A35" s="9">
        <v>36</v>
      </c>
      <c r="B35" s="9" t="s">
        <v>42</v>
      </c>
      <c r="C35" s="9" t="s">
        <v>43</v>
      </c>
      <c r="D35" s="9">
        <v>508</v>
      </c>
      <c r="E35" s="9" t="s">
        <v>44</v>
      </c>
      <c r="F35" s="9"/>
    </row>
    <row r="36" spans="1:6" ht="14.25">
      <c r="A36" s="9">
        <v>37</v>
      </c>
      <c r="B36" s="9" t="s">
        <v>187</v>
      </c>
      <c r="C36" s="9" t="s">
        <v>188</v>
      </c>
      <c r="D36" s="9">
        <v>385</v>
      </c>
      <c r="E36" s="9" t="s">
        <v>50</v>
      </c>
      <c r="F36" s="9"/>
    </row>
    <row r="37" spans="1:6" ht="14.25">
      <c r="A37" s="9">
        <v>38</v>
      </c>
      <c r="B37" s="9" t="s">
        <v>111</v>
      </c>
      <c r="C37" s="9" t="s">
        <v>112</v>
      </c>
      <c r="D37" s="9">
        <v>592</v>
      </c>
      <c r="E37" s="9" t="s">
        <v>113</v>
      </c>
      <c r="F37" s="9"/>
    </row>
    <row r="38" spans="1:6" ht="14.25">
      <c r="A38" s="9">
        <v>39</v>
      </c>
      <c r="B38" s="9" t="s">
        <v>45</v>
      </c>
      <c r="C38" s="9" t="s">
        <v>46</v>
      </c>
      <c r="D38" s="9">
        <v>375</v>
      </c>
      <c r="E38" s="9" t="s">
        <v>47</v>
      </c>
      <c r="F38" s="9"/>
    </row>
    <row r="39" spans="1:6" ht="14.25">
      <c r="A39" s="9">
        <v>40</v>
      </c>
      <c r="B39" s="9" t="s">
        <v>99</v>
      </c>
      <c r="C39" s="9" t="s">
        <v>100</v>
      </c>
      <c r="D39" s="9">
        <v>555</v>
      </c>
      <c r="E39" s="9" t="s">
        <v>47</v>
      </c>
      <c r="F39" s="9"/>
    </row>
    <row r="40" spans="1:6" ht="14.25">
      <c r="A40" s="9">
        <v>41</v>
      </c>
      <c r="B40" s="9" t="s">
        <v>157</v>
      </c>
      <c r="C40" s="9" t="s">
        <v>158</v>
      </c>
      <c r="D40" s="9">
        <v>390</v>
      </c>
      <c r="E40" s="9" t="s">
        <v>88</v>
      </c>
      <c r="F40" s="9"/>
    </row>
    <row r="41" spans="1:6" ht="14.25">
      <c r="A41" s="9">
        <v>42</v>
      </c>
      <c r="B41" s="9" t="s">
        <v>101</v>
      </c>
      <c r="C41" s="9" t="s">
        <v>102</v>
      </c>
      <c r="D41" s="9">
        <v>553</v>
      </c>
      <c r="E41" s="9" t="s">
        <v>41</v>
      </c>
      <c r="F41" s="9"/>
    </row>
    <row r="42" spans="1:6" ht="14.25">
      <c r="A42" s="9">
        <v>43</v>
      </c>
      <c r="B42" s="9" t="s">
        <v>76</v>
      </c>
      <c r="C42" s="9" t="s">
        <v>77</v>
      </c>
      <c r="D42" s="9">
        <v>575</v>
      </c>
      <c r="E42" s="9" t="s">
        <v>78</v>
      </c>
      <c r="F42" s="9"/>
    </row>
    <row r="43" spans="1:6" ht="14.25">
      <c r="A43" s="9">
        <v>44</v>
      </c>
      <c r="B43" s="9" t="s">
        <v>166</v>
      </c>
      <c r="C43" s="9" t="s">
        <v>167</v>
      </c>
      <c r="D43" s="9">
        <v>584</v>
      </c>
      <c r="E43" s="9" t="s">
        <v>110</v>
      </c>
      <c r="F43" s="9"/>
    </row>
    <row r="44" spans="1:6" ht="14.25">
      <c r="A44" s="9">
        <v>45</v>
      </c>
      <c r="B44" s="9" t="s">
        <v>114</v>
      </c>
      <c r="C44" s="9" t="s">
        <v>115</v>
      </c>
      <c r="D44" s="9">
        <v>360</v>
      </c>
      <c r="E44" s="9" t="s">
        <v>44</v>
      </c>
      <c r="F44" s="9"/>
    </row>
    <row r="45" spans="1:6" ht="14.25">
      <c r="A45" s="9">
        <v>46</v>
      </c>
      <c r="B45" s="9" t="s">
        <v>81</v>
      </c>
      <c r="C45" s="9" t="s">
        <v>82</v>
      </c>
      <c r="D45" s="9">
        <v>382</v>
      </c>
      <c r="E45" s="9" t="s">
        <v>83</v>
      </c>
      <c r="F45" s="9"/>
    </row>
    <row r="46" spans="1:6" ht="14.25">
      <c r="A46" s="9">
        <v>47</v>
      </c>
      <c r="B46" s="9" t="s">
        <v>70</v>
      </c>
      <c r="C46" s="9" t="s">
        <v>71</v>
      </c>
      <c r="D46" s="9">
        <v>385</v>
      </c>
      <c r="E46" s="9" t="s">
        <v>72</v>
      </c>
      <c r="F46" s="9"/>
    </row>
    <row r="47" spans="1:6" ht="14.25">
      <c r="A47" s="9">
        <v>48</v>
      </c>
      <c r="B47" s="9" t="s">
        <v>84</v>
      </c>
      <c r="C47" s="9" t="s">
        <v>85</v>
      </c>
      <c r="D47" s="9">
        <v>573</v>
      </c>
      <c r="E47" s="9" t="s">
        <v>75</v>
      </c>
      <c r="F47" s="9"/>
    </row>
    <row r="48" spans="1:6" ht="14.25">
      <c r="A48" s="9">
        <v>49</v>
      </c>
      <c r="B48" s="9" t="s">
        <v>48</v>
      </c>
      <c r="C48" s="9" t="s">
        <v>49</v>
      </c>
      <c r="D48" s="9">
        <v>568</v>
      </c>
      <c r="E48" s="9" t="s">
        <v>50</v>
      </c>
      <c r="F48" s="9"/>
    </row>
    <row r="49" spans="1:6" ht="14.25">
      <c r="A49" s="9">
        <v>50</v>
      </c>
      <c r="B49" s="9" t="s">
        <v>142</v>
      </c>
      <c r="C49" s="9" t="s">
        <v>143</v>
      </c>
      <c r="D49" s="9">
        <v>380</v>
      </c>
      <c r="E49" s="9" t="s">
        <v>72</v>
      </c>
      <c r="F49" s="9"/>
    </row>
    <row r="50" spans="1:6" ht="14.25">
      <c r="A50" s="9">
        <v>51</v>
      </c>
      <c r="B50" s="9" t="s">
        <v>179</v>
      </c>
      <c r="C50" s="9" t="s">
        <v>180</v>
      </c>
      <c r="D50" s="9">
        <v>582</v>
      </c>
      <c r="E50" s="9" t="s">
        <v>53</v>
      </c>
      <c r="F50" s="9"/>
    </row>
    <row r="51" spans="1:6" ht="14.25">
      <c r="A51" s="9">
        <v>52</v>
      </c>
      <c r="B51" s="9" t="s">
        <v>79</v>
      </c>
      <c r="C51" s="9" t="s">
        <v>80</v>
      </c>
      <c r="D51" s="9">
        <v>384</v>
      </c>
      <c r="E51" s="9" t="s">
        <v>72</v>
      </c>
      <c r="F51" s="9"/>
    </row>
    <row r="52" spans="1:6" ht="14.25">
      <c r="A52" s="9">
        <v>53</v>
      </c>
      <c r="B52" s="9" t="s">
        <v>93</v>
      </c>
      <c r="C52" s="9" t="s">
        <v>94</v>
      </c>
      <c r="D52" s="9">
        <v>569</v>
      </c>
      <c r="E52" s="9" t="s">
        <v>95</v>
      </c>
      <c r="F52" s="9"/>
    </row>
    <row r="53" spans="1:6" ht="14.25">
      <c r="A53" s="9">
        <v>54</v>
      </c>
      <c r="B53" s="9" t="s">
        <v>89</v>
      </c>
      <c r="C53" s="9" t="s">
        <v>90</v>
      </c>
      <c r="D53" s="9">
        <v>375</v>
      </c>
      <c r="E53" s="9" t="s">
        <v>13</v>
      </c>
      <c r="F53" s="9"/>
    </row>
    <row r="54" spans="1:6" ht="14.25">
      <c r="A54" s="9">
        <v>55</v>
      </c>
      <c r="B54" s="9" t="s">
        <v>73</v>
      </c>
      <c r="C54" s="9" t="s">
        <v>74</v>
      </c>
      <c r="D54" s="9">
        <v>578</v>
      </c>
      <c r="E54" s="9" t="s">
        <v>75</v>
      </c>
      <c r="F54" s="9"/>
    </row>
    <row r="55" spans="1:6" ht="14.25">
      <c r="A55" s="9">
        <v>56</v>
      </c>
      <c r="B55" s="9" t="s">
        <v>123</v>
      </c>
      <c r="C55" s="9" t="s">
        <v>124</v>
      </c>
      <c r="D55" s="9">
        <v>551</v>
      </c>
      <c r="E55" s="9" t="s">
        <v>125</v>
      </c>
      <c r="F55" s="9"/>
    </row>
    <row r="56" spans="1:6" ht="14.25">
      <c r="A56" s="9">
        <v>57</v>
      </c>
      <c r="B56" s="9" t="s">
        <v>51</v>
      </c>
      <c r="C56" s="9" t="s">
        <v>52</v>
      </c>
      <c r="D56" s="9">
        <v>585</v>
      </c>
      <c r="E56" s="9" t="s">
        <v>53</v>
      </c>
      <c r="F56" s="9"/>
    </row>
    <row r="57" spans="1:6" ht="14.25">
      <c r="A57" s="9">
        <v>58</v>
      </c>
      <c r="B57" s="9" t="s">
        <v>91</v>
      </c>
      <c r="C57" s="9" t="s">
        <v>92</v>
      </c>
      <c r="D57" s="9">
        <v>571</v>
      </c>
      <c r="E57" s="9" t="s">
        <v>35</v>
      </c>
      <c r="F57" s="9"/>
    </row>
    <row r="58" spans="1:6" ht="14.25">
      <c r="A58" s="9">
        <v>59</v>
      </c>
      <c r="B58" s="9" t="s">
        <v>119</v>
      </c>
      <c r="C58" s="9" t="s">
        <v>120</v>
      </c>
      <c r="D58" s="9">
        <v>342</v>
      </c>
      <c r="E58" s="9" t="s">
        <v>16</v>
      </c>
      <c r="F58" s="9"/>
    </row>
    <row r="59" spans="1:6" ht="14.25">
      <c r="A59" s="9">
        <v>60</v>
      </c>
      <c r="B59" s="9" t="s">
        <v>129</v>
      </c>
      <c r="C59" s="9" t="s">
        <v>130</v>
      </c>
      <c r="D59" s="9">
        <v>299</v>
      </c>
      <c r="E59" s="9" t="s">
        <v>15</v>
      </c>
      <c r="F59" s="9"/>
    </row>
    <row r="60" spans="1:6" ht="14.25">
      <c r="A60" s="9">
        <v>61</v>
      </c>
      <c r="B60" s="9" t="s">
        <v>57</v>
      </c>
      <c r="C60" s="9" t="s">
        <v>58</v>
      </c>
      <c r="D60" s="9">
        <v>350</v>
      </c>
      <c r="E60" s="9" t="s">
        <v>16</v>
      </c>
      <c r="F60" s="9"/>
    </row>
    <row r="61" spans="1:6" ht="14.25">
      <c r="A61" s="9">
        <v>62</v>
      </c>
      <c r="B61" s="9" t="s">
        <v>97</v>
      </c>
      <c r="C61" s="9" t="s">
        <v>98</v>
      </c>
      <c r="D61" s="9">
        <v>555</v>
      </c>
      <c r="E61" s="9" t="s">
        <v>95</v>
      </c>
      <c r="F61" s="9"/>
    </row>
    <row r="62" spans="1:6" ht="14.25">
      <c r="A62" s="9">
        <v>63</v>
      </c>
      <c r="B62" s="9" t="s">
        <v>126</v>
      </c>
      <c r="C62" s="9" t="s">
        <v>127</v>
      </c>
      <c r="D62" s="9">
        <v>383</v>
      </c>
      <c r="E62" s="9" t="s">
        <v>128</v>
      </c>
      <c r="F62" s="9"/>
    </row>
    <row r="63" spans="1:6" ht="14.25">
      <c r="A63" s="9">
        <v>64</v>
      </c>
      <c r="B63" s="9" t="s">
        <v>121</v>
      </c>
      <c r="C63" s="9" t="s">
        <v>122</v>
      </c>
      <c r="D63" s="9">
        <v>269</v>
      </c>
      <c r="E63" s="9" t="s">
        <v>61</v>
      </c>
      <c r="F63" s="9"/>
    </row>
    <row r="64" spans="1:6" ht="14.25">
      <c r="A64" s="9">
        <v>65</v>
      </c>
      <c r="B64" s="9" t="s">
        <v>59</v>
      </c>
      <c r="C64" s="9" t="s">
        <v>60</v>
      </c>
      <c r="D64" s="9">
        <v>211</v>
      </c>
      <c r="E64" s="9" t="s">
        <v>61</v>
      </c>
      <c r="F64" s="9"/>
    </row>
    <row r="65" spans="1:6" ht="14.25">
      <c r="A65" s="9">
        <v>67</v>
      </c>
      <c r="B65" s="9" t="s">
        <v>62</v>
      </c>
      <c r="C65" s="9" t="s">
        <v>63</v>
      </c>
      <c r="D65" s="9">
        <v>128</v>
      </c>
      <c r="E65" s="9" t="s">
        <v>64</v>
      </c>
      <c r="F65" s="9"/>
    </row>
    <row r="66" spans="1:6" ht="14.25">
      <c r="A66" s="9"/>
      <c r="B66" s="9"/>
      <c r="C66" s="9"/>
      <c r="D66" s="9"/>
      <c r="E66" s="9"/>
      <c r="F66" s="9"/>
    </row>
    <row r="67" spans="1:6" ht="14.25">
      <c r="A67" s="9"/>
      <c r="B67" s="9"/>
      <c r="C67" s="9"/>
      <c r="D67" s="9"/>
      <c r="E67" s="9"/>
      <c r="F67" s="9"/>
    </row>
    <row r="68" spans="1:6" ht="14.25">
      <c r="A68" s="9"/>
      <c r="B68" s="9"/>
      <c r="C68" s="9"/>
      <c r="D68" s="9"/>
      <c r="E68" s="9"/>
      <c r="F68" s="9"/>
    </row>
    <row r="69" spans="1:6" ht="14.25">
      <c r="A69" s="9"/>
      <c r="B69" s="9"/>
      <c r="C69" s="9"/>
      <c r="D69" s="9"/>
      <c r="E69" s="9"/>
      <c r="F69" s="9"/>
    </row>
    <row r="70" spans="1:6" ht="14.25">
      <c r="A70" s="9"/>
      <c r="B70" s="9"/>
      <c r="C70" s="9"/>
      <c r="D70" s="9"/>
      <c r="E70" s="9"/>
      <c r="F70" s="9"/>
    </row>
    <row r="71" spans="1:6" ht="14.25">
      <c r="A71" s="9"/>
      <c r="B71" s="9"/>
      <c r="C71" s="9"/>
      <c r="D71" s="9"/>
      <c r="E71" s="9"/>
      <c r="F71" s="9"/>
    </row>
    <row r="72" spans="1:6" ht="14.25">
      <c r="A72" s="9"/>
      <c r="B72" s="9"/>
      <c r="C72" s="9"/>
      <c r="D72" s="9"/>
      <c r="E72" s="9"/>
      <c r="F72" s="9"/>
    </row>
    <row r="73" spans="1:6" ht="14.25">
      <c r="A73" s="9"/>
      <c r="B73" s="9"/>
      <c r="C73" s="9"/>
      <c r="D73" s="9"/>
      <c r="E73" s="9"/>
      <c r="F73" s="9"/>
    </row>
    <row r="74" spans="1:6" ht="14.25">
      <c r="A74" s="9"/>
      <c r="B74" s="9"/>
      <c r="C74" s="9"/>
      <c r="D74" s="9"/>
      <c r="E74" s="9"/>
      <c r="F74" s="9"/>
    </row>
    <row r="75" spans="1:6" ht="14.25">
      <c r="A75" s="9"/>
      <c r="B75" s="9"/>
      <c r="C75" s="9"/>
      <c r="D75" s="9"/>
      <c r="E75" s="9"/>
      <c r="F75" s="9"/>
    </row>
    <row r="76" spans="1:6" ht="14.25">
      <c r="A76" s="9"/>
      <c r="B76" s="9"/>
      <c r="C76" s="9"/>
      <c r="D76" s="9"/>
      <c r="E76" s="9"/>
      <c r="F76" s="9"/>
    </row>
    <row r="77" spans="1:6" ht="14.25">
      <c r="A77" s="9"/>
      <c r="B77" s="9"/>
      <c r="C77" s="9"/>
      <c r="D77" s="9"/>
      <c r="E77" s="9"/>
      <c r="F77" s="9"/>
    </row>
    <row r="78" spans="1:6" ht="14.25">
      <c r="A78" s="9"/>
      <c r="B78" s="9"/>
      <c r="C78" s="9"/>
      <c r="D78" s="9"/>
      <c r="E78" s="9"/>
      <c r="F78" s="9"/>
    </row>
    <row r="79" spans="1:6" ht="14.25">
      <c r="A79" s="9"/>
      <c r="B79" s="9"/>
      <c r="C79" s="9"/>
      <c r="D79" s="9"/>
      <c r="E79" s="9"/>
      <c r="F79" s="9"/>
    </row>
    <row r="80" spans="1:6" ht="14.25">
      <c r="A80" s="9"/>
      <c r="B80" s="9"/>
      <c r="C80" s="9"/>
      <c r="D80" s="9"/>
      <c r="E80" s="9"/>
      <c r="F80" s="9"/>
    </row>
    <row r="81" spans="1:6" ht="14.25">
      <c r="A81" s="9"/>
      <c r="B81" s="9"/>
      <c r="C81" s="9"/>
      <c r="D81" s="9"/>
      <c r="E81" s="9"/>
      <c r="F81" s="9"/>
    </row>
    <row r="82" spans="1:6" ht="14.25">
      <c r="A82" s="9"/>
      <c r="B82" s="9"/>
      <c r="C82" s="9"/>
      <c r="D82" s="9"/>
      <c r="E82" s="9"/>
      <c r="F82" s="9"/>
    </row>
    <row r="83" spans="1:6" ht="14.25">
      <c r="A83" s="9"/>
      <c r="B83" s="9"/>
      <c r="C83" s="9"/>
      <c r="D83" s="9"/>
      <c r="E83" s="9"/>
      <c r="F83" s="9"/>
    </row>
    <row r="84" spans="1:6" ht="14.25">
      <c r="A84" s="9"/>
      <c r="B84" s="9"/>
      <c r="C84" s="9"/>
      <c r="D84" s="9"/>
      <c r="E84" s="9"/>
      <c r="F84" s="9"/>
    </row>
    <row r="85" spans="1:6" ht="14.25">
      <c r="A85" s="9"/>
      <c r="B85" s="9"/>
      <c r="C85" s="9"/>
      <c r="D85" s="9"/>
      <c r="E85" s="9"/>
      <c r="F85" s="9"/>
    </row>
    <row r="86" spans="1:6" ht="14.25">
      <c r="A86" s="9"/>
      <c r="B86" s="9"/>
      <c r="C86" s="9"/>
      <c r="D86" s="9"/>
      <c r="E86" s="9"/>
      <c r="F86" s="9"/>
    </row>
    <row r="87" spans="1:6" ht="14.25">
      <c r="A87" s="9"/>
      <c r="B87" s="9"/>
      <c r="C87" s="9"/>
      <c r="D87" s="9"/>
      <c r="E87" s="9"/>
      <c r="F87" s="9"/>
    </row>
    <row r="88" spans="1:6" ht="14.25">
      <c r="A88" s="9"/>
      <c r="B88" s="9"/>
      <c r="C88" s="9"/>
      <c r="D88" s="9"/>
      <c r="E88" s="9"/>
      <c r="F88" s="9"/>
    </row>
    <row r="89" spans="1:6" ht="14.25">
      <c r="A89" s="9"/>
      <c r="B89" s="9"/>
      <c r="C89" s="9"/>
      <c r="D89" s="9"/>
      <c r="E89" s="9"/>
      <c r="F89" s="9"/>
    </row>
    <row r="90" spans="1:6" ht="14.25">
      <c r="A90" s="9"/>
      <c r="B90" s="9"/>
      <c r="C90" s="9"/>
      <c r="D90" s="9"/>
      <c r="E90" s="9"/>
      <c r="F90" s="9"/>
    </row>
    <row r="91" spans="1:6" ht="14.25">
      <c r="A91" s="9"/>
      <c r="B91" s="9"/>
      <c r="C91" s="9"/>
      <c r="D91" s="9"/>
      <c r="E91" s="9"/>
      <c r="F91" s="9"/>
    </row>
    <row r="92" spans="1:6" ht="14.25">
      <c r="A92" s="9"/>
      <c r="B92" s="9"/>
      <c r="C92" s="9"/>
      <c r="D92" s="9"/>
      <c r="E92" s="9"/>
      <c r="F92" s="9"/>
    </row>
    <row r="93" spans="1:6" ht="14.25">
      <c r="A93" s="9"/>
      <c r="B93" s="9"/>
      <c r="C93" s="9"/>
      <c r="D93" s="9"/>
      <c r="E93" s="9"/>
      <c r="F93" s="9"/>
    </row>
    <row r="94" spans="1:6" ht="14.25">
      <c r="A94" s="9"/>
      <c r="B94" s="9"/>
      <c r="C94" s="9"/>
      <c r="D94" s="9"/>
      <c r="E94" s="9"/>
      <c r="F94" s="9"/>
    </row>
    <row r="95" spans="1:6" ht="14.25">
      <c r="A95" s="9"/>
      <c r="B95" s="9"/>
      <c r="C95" s="9"/>
      <c r="D95" s="9"/>
      <c r="E95" s="9"/>
      <c r="F95" s="9"/>
    </row>
    <row r="96" spans="1:6" ht="14.25">
      <c r="A96" s="9"/>
      <c r="B96" s="9"/>
      <c r="C96" s="9"/>
      <c r="D96" s="9"/>
      <c r="E96" s="9"/>
      <c r="F96" s="9"/>
    </row>
    <row r="97" spans="1:6" ht="14.25">
      <c r="A97" s="9"/>
      <c r="B97" s="9"/>
      <c r="C97" s="9"/>
      <c r="D97" s="9"/>
      <c r="E97" s="9"/>
      <c r="F97" s="9"/>
    </row>
    <row r="98" spans="1:6" ht="14.25">
      <c r="A98" s="9"/>
      <c r="B98" s="9"/>
      <c r="C98" s="9"/>
      <c r="D98" s="9"/>
      <c r="E98" s="9"/>
      <c r="F98" s="9"/>
    </row>
    <row r="99" spans="1:6" ht="14.25">
      <c r="A99" s="9"/>
      <c r="B99" s="9"/>
      <c r="C99" s="9"/>
      <c r="D99" s="9"/>
      <c r="E99" s="9"/>
      <c r="F99" s="9"/>
    </row>
    <row r="100" spans="1:6" ht="14.25">
      <c r="A100" s="9"/>
      <c r="B100" s="9"/>
      <c r="C100" s="9"/>
      <c r="D100" s="9"/>
      <c r="E100" s="9"/>
      <c r="F100" s="9"/>
    </row>
    <row r="101" spans="1:6" ht="14.25">
      <c r="A101" s="9"/>
      <c r="B101" s="9"/>
      <c r="C101" s="9"/>
      <c r="D101" s="9"/>
      <c r="E101" s="9"/>
      <c r="F101" s="9"/>
    </row>
    <row r="102" spans="1:6" ht="14.25">
      <c r="A102" s="9"/>
      <c r="B102" s="9"/>
      <c r="C102" s="9"/>
      <c r="D102" s="9"/>
      <c r="E102" s="9"/>
      <c r="F102" s="9"/>
    </row>
    <row r="103" spans="1:6" ht="14.25">
      <c r="A103" s="9"/>
      <c r="B103" s="9"/>
      <c r="C103" s="9"/>
      <c r="D103" s="9"/>
      <c r="E103" s="9"/>
      <c r="F103" s="9"/>
    </row>
    <row r="104" spans="1:6" ht="14.25">
      <c r="A104" s="9"/>
      <c r="B104" s="9"/>
      <c r="C104" s="9"/>
      <c r="D104" s="9"/>
      <c r="E104" s="9"/>
      <c r="F104" s="9"/>
    </row>
    <row r="105" spans="1:6" ht="14.25">
      <c r="A105" s="9"/>
      <c r="B105" s="9"/>
      <c r="C105" s="9"/>
      <c r="D105" s="9"/>
      <c r="E105" s="9"/>
      <c r="F105" s="9"/>
    </row>
    <row r="106" spans="1:6" ht="14.25">
      <c r="A106" s="9"/>
      <c r="B106" s="9"/>
      <c r="C106" s="9"/>
      <c r="D106" s="9"/>
      <c r="E106" s="9"/>
      <c r="F106" s="9"/>
    </row>
    <row r="107" spans="1:6" ht="14.25">
      <c r="A107" s="9"/>
      <c r="B107" s="9"/>
      <c r="C107" s="9"/>
      <c r="D107" s="9"/>
      <c r="E107" s="9"/>
      <c r="F107" s="9"/>
    </row>
    <row r="108" spans="1:6" ht="14.25">
      <c r="A108" s="9"/>
      <c r="B108" s="9"/>
      <c r="C108" s="9"/>
      <c r="D108" s="9"/>
      <c r="E108" s="9"/>
      <c r="F108" s="9"/>
    </row>
    <row r="109" spans="1:6" ht="14.25">
      <c r="A109" s="9"/>
      <c r="B109" s="9"/>
      <c r="C109" s="9"/>
      <c r="D109" s="9"/>
      <c r="E109" s="9"/>
      <c r="F109" s="9"/>
    </row>
    <row r="110" spans="1:6" ht="14.25">
      <c r="A110" s="9"/>
      <c r="B110" s="9"/>
      <c r="C110" s="9"/>
      <c r="D110" s="9"/>
      <c r="E110" s="9"/>
      <c r="F110" s="9"/>
    </row>
    <row r="111" spans="1:6" ht="14.25">
      <c r="A111" s="9"/>
      <c r="B111" s="9"/>
      <c r="C111" s="9"/>
      <c r="D111" s="9"/>
      <c r="E111" s="9"/>
      <c r="F111" s="9"/>
    </row>
    <row r="112" spans="1:6" ht="14.25">
      <c r="A112" s="9"/>
      <c r="B112" s="9"/>
      <c r="C112" s="9"/>
      <c r="D112" s="9"/>
      <c r="E112" s="9"/>
      <c r="F112" s="9"/>
    </row>
    <row r="113" spans="1:6" ht="14.25">
      <c r="A113" s="9"/>
      <c r="B113" s="9"/>
      <c r="C113" s="9"/>
      <c r="D113" s="9"/>
      <c r="E113" s="9"/>
      <c r="F113" s="9"/>
    </row>
    <row r="114" spans="1:6" ht="14.25">
      <c r="A114" s="9"/>
      <c r="B114" s="9"/>
      <c r="C114" s="9"/>
      <c r="D114" s="9"/>
      <c r="E114" s="9"/>
      <c r="F114" s="9"/>
    </row>
    <row r="115" spans="1:6" ht="14.25">
      <c r="A115" s="9"/>
      <c r="B115" s="9"/>
      <c r="C115" s="9"/>
      <c r="D115" s="9"/>
      <c r="E115" s="9"/>
      <c r="F115" s="9"/>
    </row>
    <row r="116" spans="1:6" ht="14.25">
      <c r="A116" s="9"/>
      <c r="B116" s="9"/>
      <c r="C116" s="9"/>
      <c r="D116" s="9"/>
      <c r="E116" s="9"/>
      <c r="F116" s="9"/>
    </row>
    <row r="117" spans="1:6" ht="14.25">
      <c r="A117" s="9"/>
      <c r="B117" s="9"/>
      <c r="C117" s="9"/>
      <c r="D117" s="9"/>
      <c r="E117" s="9"/>
      <c r="F117" s="9"/>
    </row>
    <row r="118" spans="1:6" ht="14.25">
      <c r="A118" s="9"/>
      <c r="B118" s="9"/>
      <c r="C118" s="9"/>
      <c r="D118" s="9"/>
      <c r="E118" s="9"/>
      <c r="F118" s="9"/>
    </row>
    <row r="119" spans="1:6" ht="14.25">
      <c r="A119" s="9"/>
      <c r="B119" s="9"/>
      <c r="C119" s="9"/>
      <c r="D119" s="9"/>
      <c r="E119" s="9"/>
      <c r="F119" s="9"/>
    </row>
    <row r="120" spans="1:6" ht="14.25">
      <c r="A120" s="9"/>
      <c r="B120" s="9"/>
      <c r="C120" s="9"/>
      <c r="D120" s="9"/>
      <c r="E120" s="9"/>
      <c r="F120" s="9"/>
    </row>
    <row r="121" spans="1:6" ht="14.25">
      <c r="A121" s="9"/>
      <c r="B121" s="9"/>
      <c r="C121" s="9"/>
      <c r="D121" s="9"/>
      <c r="E121" s="9"/>
      <c r="F121" s="9"/>
    </row>
    <row r="122" spans="1:6" ht="14.25">
      <c r="A122" s="9"/>
      <c r="B122" s="9"/>
      <c r="C122" s="9"/>
      <c r="D122" s="9"/>
      <c r="E122" s="9"/>
      <c r="F122" s="9"/>
    </row>
    <row r="123" spans="1:6" ht="14.25">
      <c r="A123" s="9"/>
      <c r="B123" s="9"/>
      <c r="C123" s="9"/>
      <c r="D123" s="9"/>
      <c r="E123" s="9"/>
      <c r="F123" s="9"/>
    </row>
    <row r="124" spans="1:6" ht="14.25">
      <c r="A124" s="9"/>
      <c r="B124" s="9"/>
      <c r="C124" s="9"/>
      <c r="D124" s="9"/>
      <c r="E124" s="9"/>
      <c r="F124" s="9"/>
    </row>
    <row r="125" spans="1:6" ht="14.25">
      <c r="A125" s="9"/>
      <c r="B125" s="9"/>
      <c r="C125" s="9"/>
      <c r="D125" s="9"/>
      <c r="E125" s="9"/>
      <c r="F125" s="9"/>
    </row>
  </sheetData>
  <sheetProtection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6"/>
  <sheetViews>
    <sheetView zoomScalePageLayoutView="0" workbookViewId="0" topLeftCell="A1">
      <selection activeCell="B16" sqref="B16"/>
    </sheetView>
  </sheetViews>
  <sheetFormatPr defaultColWidth="11.421875" defaultRowHeight="15"/>
  <cols>
    <col min="2" max="2" width="31.57421875" style="0" bestFit="1" customWidth="1"/>
    <col min="3" max="3" width="11.421875" style="4" customWidth="1"/>
  </cols>
  <sheetData>
    <row r="1" spans="1:3" ht="14.25">
      <c r="A1" t="s">
        <v>8</v>
      </c>
      <c r="B1" t="s">
        <v>9</v>
      </c>
      <c r="C1" s="4" t="s">
        <v>11</v>
      </c>
    </row>
    <row r="2" spans="1:3" ht="14.25">
      <c r="A2" s="9">
        <v>1</v>
      </c>
      <c r="B2" s="9" t="s">
        <v>147</v>
      </c>
      <c r="C2" s="9">
        <v>103.8</v>
      </c>
    </row>
    <row r="3" spans="1:3" ht="14.25">
      <c r="A3" s="9">
        <v>2</v>
      </c>
      <c r="B3" s="9" t="s">
        <v>108</v>
      </c>
      <c r="C3" s="9">
        <v>100.4</v>
      </c>
    </row>
    <row r="4" spans="1:3" ht="14.25">
      <c r="A4" s="9">
        <v>4</v>
      </c>
      <c r="B4" s="9" t="s">
        <v>163</v>
      </c>
      <c r="C4" s="9">
        <v>100.5</v>
      </c>
    </row>
    <row r="5" spans="1:3" ht="14.25">
      <c r="A5" s="9">
        <v>5</v>
      </c>
      <c r="B5" s="9" t="s">
        <v>116</v>
      </c>
      <c r="C5" s="9">
        <v>102.4</v>
      </c>
    </row>
    <row r="6" spans="1:3" ht="14.25">
      <c r="A6" s="9">
        <v>7</v>
      </c>
      <c r="B6" s="9" t="s">
        <v>144</v>
      </c>
      <c r="C6" s="9">
        <v>100.1</v>
      </c>
    </row>
    <row r="7" spans="1:3" ht="14.25">
      <c r="A7" s="9">
        <v>13</v>
      </c>
      <c r="B7" t="s">
        <v>103</v>
      </c>
      <c r="C7" s="9">
        <v>102</v>
      </c>
    </row>
    <row r="8" spans="1:3" ht="14.25">
      <c r="A8" s="9">
        <v>14</v>
      </c>
      <c r="B8" s="9" t="s">
        <v>106</v>
      </c>
      <c r="C8" s="9">
        <v>103.3</v>
      </c>
    </row>
    <row r="9" spans="1:3" ht="14.25">
      <c r="A9" s="9">
        <v>16</v>
      </c>
      <c r="B9" s="9" t="s">
        <v>131</v>
      </c>
      <c r="C9" s="9">
        <v>103</v>
      </c>
    </row>
    <row r="10" spans="1:3" ht="14.25">
      <c r="A10" s="9">
        <v>22</v>
      </c>
      <c r="B10" s="9" t="s">
        <v>159</v>
      </c>
      <c r="C10" s="9">
        <v>99.4</v>
      </c>
    </row>
    <row r="11" spans="1:3" ht="14.25">
      <c r="A11" s="9">
        <v>23</v>
      </c>
      <c r="B11" s="9" t="s">
        <v>161</v>
      </c>
      <c r="C11" s="9">
        <v>102</v>
      </c>
    </row>
    <row r="12" spans="1:3" ht="14.25">
      <c r="A12" s="9">
        <v>25</v>
      </c>
      <c r="B12" s="9" t="s">
        <v>151</v>
      </c>
      <c r="C12" s="9">
        <v>99.3</v>
      </c>
    </row>
    <row r="13" spans="1:3" ht="14.25">
      <c r="A13" s="9">
        <v>32</v>
      </c>
      <c r="B13" s="9" t="s">
        <v>14</v>
      </c>
      <c r="C13" s="9">
        <v>103.3</v>
      </c>
    </row>
    <row r="14" spans="1:3" ht="14.25">
      <c r="A14" s="9">
        <v>38</v>
      </c>
      <c r="B14" s="9" t="s">
        <v>111</v>
      </c>
      <c r="C14" s="9">
        <v>101</v>
      </c>
    </row>
    <row r="15" spans="1:3" ht="14.25">
      <c r="A15" s="9">
        <v>41</v>
      </c>
      <c r="B15" s="9" t="s">
        <v>157</v>
      </c>
      <c r="C15" s="9">
        <v>100.4</v>
      </c>
    </row>
    <row r="16" spans="1:3" ht="14.25">
      <c r="A16" s="9">
        <v>43</v>
      </c>
      <c r="B16" s="9" t="s">
        <v>76</v>
      </c>
      <c r="C16" s="9">
        <v>99.9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Sariba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Sariba</dc:creator>
  <cp:keywords/>
  <dc:description/>
  <cp:lastModifiedBy>FMSL</cp:lastModifiedBy>
  <cp:lastPrinted>2010-01-24T12:03:30Z</cp:lastPrinted>
  <dcterms:created xsi:type="dcterms:W3CDTF">2010-01-21T10:20:30Z</dcterms:created>
  <dcterms:modified xsi:type="dcterms:W3CDTF">2010-01-24T13:29:00Z</dcterms:modified>
  <cp:category/>
  <cp:version/>
  <cp:contentType/>
  <cp:contentStatus/>
</cp:coreProperties>
</file>